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mc:AlternateContent xmlns:mc="http://schemas.openxmlformats.org/markup-compatibility/2006">
    <mc:Choice Requires="x15">
      <x15ac:absPath xmlns:x15ac="http://schemas.microsoft.com/office/spreadsheetml/2010/11/ac" url="https://majmaah-my.sharepoint.com/personal/amohamed_mu_edu_sa/Documents/MU/Quality Assurance/ABET/Course Portfolios - Fall '19/Templates/ABET/"/>
    </mc:Choice>
  </mc:AlternateContent>
  <xr:revisionPtr revIDLastSave="8" documentId="13_ncr:1_{5D2F8114-497D-4800-A03A-6B205520B96B}" xr6:coauthVersionLast="45" xr6:coauthVersionMax="45" xr10:uidLastSave="{A9037D2F-7C27-4E59-B507-B92340DE643F}"/>
  <bookViews>
    <workbookView xWindow="-120" yWindow="-120" windowWidth="20730" windowHeight="10530" tabRatio="856" activeTab="1" xr2:uid="{00000000-000D-0000-FFFF-FFFF00000000}"/>
  </bookViews>
  <sheets>
    <sheet name="CAR-CS" sheetId="3" r:id="rId1"/>
    <sheet name="Result Statistics" sheetId="4" r:id="rId2"/>
    <sheet name="SO Score-Section 1" sheetId="8" r:id="rId3"/>
    <sheet name="SO Score-Section 2" sheetId="13" r:id="rId4"/>
    <sheet name="SO Score-Section 3" sheetId="17" r:id="rId5"/>
    <sheet name="SO Score-Section 4" sheetId="18" r:id="rId6"/>
    <sheet name="Indirect - Survey" sheetId="5" r:id="rId7"/>
  </sheets>
  <definedNames>
    <definedName name="list">OFFSET('CAR-CS'!$V$356, 0, 0, COUNT(IF('CAR-CS'!$V$356:$V$383="", "", 1)), 1)</definedName>
    <definedName name="_xlnm.Print_Area" localSheetId="0">'CAR-CS'!$A:$O</definedName>
    <definedName name="_xlnm.Print_Area" localSheetId="1">'Result Statistics'!$A$3:$O$33</definedName>
    <definedName name="_xlnm.Print_Area" localSheetId="2">'SO Score-Section 1'!$A$1:$M$116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7" i="4" l="1"/>
  <c r="J27" i="4"/>
  <c r="F25" i="4"/>
  <c r="E25" i="4"/>
  <c r="D25" i="4"/>
  <c r="C25" i="4"/>
  <c r="N26" i="4"/>
  <c r="G22" i="4"/>
  <c r="H25" i="4" s="1"/>
  <c r="G23" i="4"/>
  <c r="G25" i="4" s="1"/>
  <c r="G24" i="4"/>
  <c r="G21" i="4"/>
  <c r="G19" i="4"/>
  <c r="G20" i="4"/>
  <c r="D18" i="4"/>
  <c r="E18" i="4"/>
  <c r="L27" i="4"/>
  <c r="F18" i="4"/>
  <c r="C18" i="4"/>
  <c r="N19" i="4"/>
  <c r="D165" i="3" s="1"/>
  <c r="N20" i="4"/>
  <c r="D166" i="3"/>
  <c r="N21" i="4"/>
  <c r="N22" i="4"/>
  <c r="D168" i="3" s="1"/>
  <c r="N23" i="4"/>
  <c r="D169" i="3" s="1"/>
  <c r="N24" i="4"/>
  <c r="N25" i="4"/>
  <c r="D171" i="3"/>
  <c r="N18" i="4"/>
  <c r="D164" i="3" s="1"/>
  <c r="A1" i="5"/>
  <c r="A27" i="3"/>
  <c r="D126" i="3" s="1"/>
  <c r="C402" i="3"/>
  <c r="D402" i="3"/>
  <c r="E402" i="3"/>
  <c r="F402" i="3"/>
  <c r="G402" i="3"/>
  <c r="C401" i="3"/>
  <c r="D401" i="3"/>
  <c r="E401" i="3"/>
  <c r="F401" i="3"/>
  <c r="G401" i="3"/>
  <c r="C400" i="3"/>
  <c r="D400" i="3"/>
  <c r="E400" i="3"/>
  <c r="F400" i="3"/>
  <c r="G400" i="3"/>
  <c r="D399" i="3"/>
  <c r="E399" i="3"/>
  <c r="C398" i="3"/>
  <c r="D398" i="3"/>
  <c r="E398" i="3"/>
  <c r="F398" i="3"/>
  <c r="C397" i="3"/>
  <c r="D397" i="3"/>
  <c r="E397" i="3"/>
  <c r="F397" i="3"/>
  <c r="C396" i="3"/>
  <c r="E396" i="3"/>
  <c r="G396" i="3"/>
  <c r="F395" i="3"/>
  <c r="G395" i="3"/>
  <c r="E394" i="3"/>
  <c r="F394" i="3"/>
  <c r="G394" i="3"/>
  <c r="C393" i="3"/>
  <c r="E393" i="3"/>
  <c r="F393" i="3"/>
  <c r="B394" i="3"/>
  <c r="B395" i="3"/>
  <c r="B396" i="3"/>
  <c r="B397" i="3"/>
  <c r="B398" i="3"/>
  <c r="B399" i="3"/>
  <c r="B400" i="3"/>
  <c r="B401" i="3"/>
  <c r="B402" i="3"/>
  <c r="N114" i="18"/>
  <c r="N113" i="18"/>
  <c r="N115" i="18" s="1"/>
  <c r="C108" i="18"/>
  <c r="B108" i="18"/>
  <c r="C107" i="18"/>
  <c r="B107" i="18"/>
  <c r="C106" i="18"/>
  <c r="B106" i="18"/>
  <c r="C105" i="18"/>
  <c r="B105" i="18"/>
  <c r="C104" i="18"/>
  <c r="B104" i="18"/>
  <c r="C103" i="18"/>
  <c r="B103" i="18"/>
  <c r="C102" i="18"/>
  <c r="B102" i="18"/>
  <c r="C101" i="18"/>
  <c r="B101" i="18"/>
  <c r="C100" i="18"/>
  <c r="B100" i="18"/>
  <c r="C99" i="18"/>
  <c r="B99" i="18"/>
  <c r="C98" i="18"/>
  <c r="B98" i="18"/>
  <c r="C97" i="18"/>
  <c r="B97" i="18"/>
  <c r="C96" i="18"/>
  <c r="B96" i="18"/>
  <c r="C95" i="18"/>
  <c r="B95" i="18"/>
  <c r="C94" i="18"/>
  <c r="B94" i="18"/>
  <c r="C93" i="18"/>
  <c r="B93" i="18"/>
  <c r="C92" i="18"/>
  <c r="B92" i="18"/>
  <c r="C91" i="18"/>
  <c r="B91" i="18"/>
  <c r="C90" i="18"/>
  <c r="B90" i="18"/>
  <c r="C89" i="18"/>
  <c r="B89" i="18"/>
  <c r="C88" i="18"/>
  <c r="B88" i="18"/>
  <c r="C87" i="18"/>
  <c r="B87" i="18"/>
  <c r="C86" i="18"/>
  <c r="B86" i="18"/>
  <c r="C85" i="18"/>
  <c r="B85" i="18"/>
  <c r="C84" i="18"/>
  <c r="B84" i="18"/>
  <c r="C83" i="18"/>
  <c r="B83" i="18"/>
  <c r="C82" i="18"/>
  <c r="B82" i="18"/>
  <c r="C81" i="18"/>
  <c r="B81" i="18"/>
  <c r="C80" i="18"/>
  <c r="B80" i="18"/>
  <c r="C79" i="18"/>
  <c r="B79" i="18"/>
  <c r="M74" i="18"/>
  <c r="L74" i="18"/>
  <c r="K74" i="18"/>
  <c r="J74" i="18"/>
  <c r="I74" i="18"/>
  <c r="H74" i="18"/>
  <c r="G74" i="18"/>
  <c r="F74" i="18"/>
  <c r="E74" i="18"/>
  <c r="D74" i="18"/>
  <c r="C74" i="18"/>
  <c r="B74" i="18"/>
  <c r="M73" i="18"/>
  <c r="L73" i="18"/>
  <c r="K73" i="18"/>
  <c r="J73" i="18"/>
  <c r="I73" i="18"/>
  <c r="H73" i="18"/>
  <c r="G73" i="18"/>
  <c r="F73" i="18"/>
  <c r="E73" i="18"/>
  <c r="D73" i="18"/>
  <c r="C73" i="18"/>
  <c r="B73" i="18"/>
  <c r="M72" i="18"/>
  <c r="L72" i="18"/>
  <c r="K72" i="18"/>
  <c r="J72" i="18"/>
  <c r="I72" i="18"/>
  <c r="H72" i="18"/>
  <c r="G72" i="18"/>
  <c r="F72" i="18"/>
  <c r="E72" i="18"/>
  <c r="D72" i="18"/>
  <c r="C72" i="18"/>
  <c r="B72" i="18"/>
  <c r="M71" i="18"/>
  <c r="L71" i="18"/>
  <c r="K71" i="18"/>
  <c r="J71" i="18"/>
  <c r="I71" i="18"/>
  <c r="H71" i="18"/>
  <c r="G71" i="18"/>
  <c r="F71" i="18"/>
  <c r="E71" i="18"/>
  <c r="D71" i="18"/>
  <c r="C71" i="18"/>
  <c r="B71" i="18"/>
  <c r="M70" i="18"/>
  <c r="L70" i="18"/>
  <c r="K70" i="18"/>
  <c r="J70" i="18"/>
  <c r="I70" i="18"/>
  <c r="H70" i="18"/>
  <c r="G70" i="18"/>
  <c r="F70" i="18"/>
  <c r="E70" i="18"/>
  <c r="D70" i="18"/>
  <c r="C70" i="18"/>
  <c r="B70" i="18"/>
  <c r="M69" i="18"/>
  <c r="L69" i="18"/>
  <c r="K69" i="18"/>
  <c r="J69" i="18"/>
  <c r="I69" i="18"/>
  <c r="H69" i="18"/>
  <c r="G69" i="18"/>
  <c r="F69" i="18"/>
  <c r="E69" i="18"/>
  <c r="D69" i="18"/>
  <c r="C69" i="18"/>
  <c r="B69" i="18"/>
  <c r="M68" i="18"/>
  <c r="L68" i="18"/>
  <c r="K68" i="18"/>
  <c r="J68" i="18"/>
  <c r="I68" i="18"/>
  <c r="H68" i="18"/>
  <c r="G68" i="18"/>
  <c r="F68" i="18"/>
  <c r="E68" i="18"/>
  <c r="D68" i="18"/>
  <c r="C68" i="18"/>
  <c r="B68" i="18"/>
  <c r="M67" i="18"/>
  <c r="L67" i="18"/>
  <c r="K67" i="18"/>
  <c r="J67" i="18"/>
  <c r="I67" i="18"/>
  <c r="H67" i="18"/>
  <c r="G67" i="18"/>
  <c r="F67" i="18"/>
  <c r="E67" i="18"/>
  <c r="D67" i="18"/>
  <c r="C67" i="18"/>
  <c r="B67" i="18"/>
  <c r="M66" i="18"/>
  <c r="L66" i="18"/>
  <c r="K66" i="18"/>
  <c r="J66" i="18"/>
  <c r="I66" i="18"/>
  <c r="H66" i="18"/>
  <c r="G66" i="18"/>
  <c r="F66" i="18"/>
  <c r="E66" i="18"/>
  <c r="D66" i="18"/>
  <c r="C66" i="18"/>
  <c r="B66" i="18"/>
  <c r="M65" i="18"/>
  <c r="L65" i="18"/>
  <c r="K65" i="18"/>
  <c r="J65" i="18"/>
  <c r="I65" i="18"/>
  <c r="H65" i="18"/>
  <c r="G65" i="18"/>
  <c r="F65" i="18"/>
  <c r="E65" i="18"/>
  <c r="D65" i="18"/>
  <c r="C65" i="18"/>
  <c r="B65" i="18"/>
  <c r="M64" i="18"/>
  <c r="L64" i="18"/>
  <c r="K64" i="18"/>
  <c r="J64" i="18"/>
  <c r="I64" i="18"/>
  <c r="H64" i="18"/>
  <c r="G64" i="18"/>
  <c r="F64" i="18"/>
  <c r="E64" i="18"/>
  <c r="D64" i="18"/>
  <c r="C64" i="18"/>
  <c r="B64" i="18"/>
  <c r="M63" i="18"/>
  <c r="L63" i="18"/>
  <c r="K63" i="18"/>
  <c r="J63" i="18"/>
  <c r="I63" i="18"/>
  <c r="H63" i="18"/>
  <c r="G63" i="18"/>
  <c r="F63" i="18"/>
  <c r="E63" i="18"/>
  <c r="D63" i="18"/>
  <c r="C63" i="18"/>
  <c r="B63" i="18"/>
  <c r="M62" i="18"/>
  <c r="L62" i="18"/>
  <c r="K62" i="18"/>
  <c r="J62" i="18"/>
  <c r="I62" i="18"/>
  <c r="H62" i="18"/>
  <c r="G62" i="18"/>
  <c r="F62" i="18"/>
  <c r="E62" i="18"/>
  <c r="D62" i="18"/>
  <c r="C62" i="18"/>
  <c r="B62" i="18"/>
  <c r="M61" i="18"/>
  <c r="L61" i="18"/>
  <c r="K61" i="18"/>
  <c r="J61" i="18"/>
  <c r="I61" i="18"/>
  <c r="H61" i="18"/>
  <c r="G61" i="18"/>
  <c r="F61" i="18"/>
  <c r="E61" i="18"/>
  <c r="D61" i="18"/>
  <c r="C61" i="18"/>
  <c r="B61" i="18"/>
  <c r="M60" i="18"/>
  <c r="L60" i="18"/>
  <c r="K60" i="18"/>
  <c r="J60" i="18"/>
  <c r="I60" i="18"/>
  <c r="H60" i="18"/>
  <c r="G60" i="18"/>
  <c r="F60" i="18"/>
  <c r="E60" i="18"/>
  <c r="D60" i="18"/>
  <c r="C60" i="18"/>
  <c r="B60" i="18"/>
  <c r="M59" i="18"/>
  <c r="L59" i="18"/>
  <c r="K59" i="18"/>
  <c r="J59" i="18"/>
  <c r="I59" i="18"/>
  <c r="H59" i="18"/>
  <c r="G59" i="18"/>
  <c r="F59" i="18"/>
  <c r="E59" i="18"/>
  <c r="D59" i="18"/>
  <c r="C59" i="18"/>
  <c r="B59" i="18"/>
  <c r="M58" i="18"/>
  <c r="L58" i="18"/>
  <c r="K58" i="18"/>
  <c r="J58" i="18"/>
  <c r="I58" i="18"/>
  <c r="H58" i="18"/>
  <c r="G58" i="18"/>
  <c r="F58" i="18"/>
  <c r="E58" i="18"/>
  <c r="D58" i="18"/>
  <c r="C58" i="18"/>
  <c r="B58" i="18"/>
  <c r="M57" i="18"/>
  <c r="L57" i="18"/>
  <c r="K57" i="18"/>
  <c r="J57" i="18"/>
  <c r="I57" i="18"/>
  <c r="H57" i="18"/>
  <c r="G57" i="18"/>
  <c r="F57" i="18"/>
  <c r="E57" i="18"/>
  <c r="D57" i="18"/>
  <c r="C57" i="18"/>
  <c r="B57" i="18"/>
  <c r="M56" i="18"/>
  <c r="L56" i="18"/>
  <c r="K56" i="18"/>
  <c r="J56" i="18"/>
  <c r="I56" i="18"/>
  <c r="H56" i="18"/>
  <c r="G56" i="18"/>
  <c r="F56" i="18"/>
  <c r="E56" i="18"/>
  <c r="D56" i="18"/>
  <c r="C56" i="18"/>
  <c r="B56" i="18"/>
  <c r="U55" i="18"/>
  <c r="M55" i="18"/>
  <c r="L55" i="18"/>
  <c r="K55" i="18"/>
  <c r="J55" i="18"/>
  <c r="I55" i="18"/>
  <c r="H55" i="18"/>
  <c r="G55" i="18"/>
  <c r="F55" i="18"/>
  <c r="E55" i="18"/>
  <c r="D55" i="18"/>
  <c r="C55" i="18"/>
  <c r="B55" i="18"/>
  <c r="U54" i="18"/>
  <c r="M54" i="18"/>
  <c r="L54" i="18"/>
  <c r="K54" i="18"/>
  <c r="J54" i="18"/>
  <c r="I54" i="18"/>
  <c r="H54" i="18"/>
  <c r="G54" i="18"/>
  <c r="F54" i="18"/>
  <c r="E54" i="18"/>
  <c r="D54" i="18"/>
  <c r="C54" i="18"/>
  <c r="B54" i="18"/>
  <c r="U53" i="18"/>
  <c r="M53" i="18"/>
  <c r="L53" i="18"/>
  <c r="K53" i="18"/>
  <c r="J53" i="18"/>
  <c r="I53" i="18"/>
  <c r="H53" i="18"/>
  <c r="G53" i="18"/>
  <c r="F53" i="18"/>
  <c r="E53" i="18"/>
  <c r="D53" i="18"/>
  <c r="C53" i="18"/>
  <c r="B53" i="18"/>
  <c r="U52" i="18"/>
  <c r="M52" i="18"/>
  <c r="L52" i="18"/>
  <c r="K52" i="18"/>
  <c r="J52" i="18"/>
  <c r="I52" i="18"/>
  <c r="H52" i="18"/>
  <c r="G52" i="18"/>
  <c r="F52" i="18"/>
  <c r="E52" i="18"/>
  <c r="D52" i="18"/>
  <c r="C52" i="18"/>
  <c r="B52" i="18"/>
  <c r="U51" i="18"/>
  <c r="M51" i="18"/>
  <c r="L51" i="18"/>
  <c r="K51" i="18"/>
  <c r="J51" i="18"/>
  <c r="I51" i="18"/>
  <c r="H51" i="18"/>
  <c r="G51" i="18"/>
  <c r="F51" i="18"/>
  <c r="E51" i="18"/>
  <c r="D51" i="18"/>
  <c r="C51" i="18"/>
  <c r="B51" i="18"/>
  <c r="U50" i="18"/>
  <c r="M50" i="18"/>
  <c r="L50" i="18"/>
  <c r="K50" i="18"/>
  <c r="J50" i="18"/>
  <c r="I50" i="18"/>
  <c r="H50" i="18"/>
  <c r="G50" i="18"/>
  <c r="F50" i="18"/>
  <c r="E50" i="18"/>
  <c r="D50" i="18"/>
  <c r="C50" i="18"/>
  <c r="B50" i="18"/>
  <c r="U49" i="18"/>
  <c r="M49" i="18"/>
  <c r="L49" i="18"/>
  <c r="K49" i="18"/>
  <c r="J49" i="18"/>
  <c r="I49" i="18"/>
  <c r="H49" i="18"/>
  <c r="G49" i="18"/>
  <c r="F49" i="18"/>
  <c r="E49" i="18"/>
  <c r="D49" i="18"/>
  <c r="C49" i="18"/>
  <c r="B49" i="18"/>
  <c r="U48" i="18"/>
  <c r="M48" i="18"/>
  <c r="L48" i="18"/>
  <c r="K48" i="18"/>
  <c r="J48" i="18"/>
  <c r="I48" i="18"/>
  <c r="H48" i="18"/>
  <c r="G48" i="18"/>
  <c r="F48" i="18"/>
  <c r="E48" i="18"/>
  <c r="D48" i="18"/>
  <c r="C48" i="18"/>
  <c r="B48" i="18"/>
  <c r="U47" i="18"/>
  <c r="M47" i="18"/>
  <c r="L47" i="18"/>
  <c r="K47" i="18"/>
  <c r="J47" i="18"/>
  <c r="I47" i="18"/>
  <c r="H47" i="18"/>
  <c r="G47" i="18"/>
  <c r="F47" i="18"/>
  <c r="E47" i="18"/>
  <c r="D47" i="18"/>
  <c r="C47" i="18"/>
  <c r="B47" i="18"/>
  <c r="X46" i="18"/>
  <c r="W46" i="18"/>
  <c r="V46" i="18"/>
  <c r="U46" i="18"/>
  <c r="M46" i="18"/>
  <c r="L46" i="18"/>
  <c r="K46" i="18"/>
  <c r="J46" i="18"/>
  <c r="I46" i="18"/>
  <c r="H46" i="18"/>
  <c r="G46" i="18"/>
  <c r="F46" i="18"/>
  <c r="E46" i="18"/>
  <c r="D46" i="18"/>
  <c r="C46" i="18"/>
  <c r="B46" i="18"/>
  <c r="M45" i="18"/>
  <c r="L45" i="18"/>
  <c r="K45" i="18"/>
  <c r="J45" i="18"/>
  <c r="I45" i="18"/>
  <c r="H45" i="18"/>
  <c r="G45" i="18"/>
  <c r="F45" i="18"/>
  <c r="E45" i="18"/>
  <c r="D45" i="18"/>
  <c r="C45" i="18"/>
  <c r="B45" i="18"/>
  <c r="M43" i="18"/>
  <c r="L43" i="18"/>
  <c r="K43" i="18"/>
  <c r="J43" i="18"/>
  <c r="I43" i="18"/>
  <c r="H43" i="18"/>
  <c r="G43" i="18"/>
  <c r="F43" i="18"/>
  <c r="E77" i="18" s="1"/>
  <c r="E43" i="18"/>
  <c r="D43" i="18"/>
  <c r="A4" i="18"/>
  <c r="A2" i="18"/>
  <c r="A1" i="18"/>
  <c r="N114" i="17"/>
  <c r="N113" i="17"/>
  <c r="N115" i="17" s="1"/>
  <c r="C108" i="17"/>
  <c r="B108" i="17"/>
  <c r="C107" i="17"/>
  <c r="B107" i="17"/>
  <c r="C106" i="17"/>
  <c r="B106" i="17"/>
  <c r="C105" i="17"/>
  <c r="B105" i="17"/>
  <c r="C104" i="17"/>
  <c r="B104" i="17"/>
  <c r="C103" i="17"/>
  <c r="B103" i="17"/>
  <c r="C102" i="17"/>
  <c r="B102" i="17"/>
  <c r="C101" i="17"/>
  <c r="B101" i="17"/>
  <c r="C100" i="17"/>
  <c r="B100" i="17"/>
  <c r="C99" i="17"/>
  <c r="B99" i="17"/>
  <c r="C98" i="17"/>
  <c r="B98" i="17"/>
  <c r="C97" i="17"/>
  <c r="B97" i="17"/>
  <c r="C96" i="17"/>
  <c r="B96" i="17"/>
  <c r="C95" i="17"/>
  <c r="B95" i="17"/>
  <c r="C94" i="17"/>
  <c r="B94" i="17"/>
  <c r="C93" i="17"/>
  <c r="B93" i="17"/>
  <c r="C92" i="17"/>
  <c r="B92" i="17"/>
  <c r="C91" i="17"/>
  <c r="B91" i="17"/>
  <c r="C90" i="17"/>
  <c r="B90" i="17"/>
  <c r="C89" i="17"/>
  <c r="B89" i="17"/>
  <c r="C88" i="17"/>
  <c r="B88" i="17"/>
  <c r="C87" i="17"/>
  <c r="B87" i="17"/>
  <c r="C86" i="17"/>
  <c r="B86" i="17"/>
  <c r="C85" i="17"/>
  <c r="B85" i="17"/>
  <c r="C84" i="17"/>
  <c r="B84" i="17"/>
  <c r="C83" i="17"/>
  <c r="B83" i="17"/>
  <c r="C82" i="17"/>
  <c r="B82" i="17"/>
  <c r="C81" i="17"/>
  <c r="B81" i="17"/>
  <c r="C80" i="17"/>
  <c r="B80" i="17"/>
  <c r="C79" i="17"/>
  <c r="B79" i="17"/>
  <c r="M74" i="17"/>
  <c r="L74" i="17"/>
  <c r="K74" i="17"/>
  <c r="J74" i="17"/>
  <c r="I74" i="17"/>
  <c r="H74" i="17"/>
  <c r="G74" i="17"/>
  <c r="F74" i="17"/>
  <c r="E74" i="17"/>
  <c r="D74" i="17"/>
  <c r="C74" i="17"/>
  <c r="B74" i="17"/>
  <c r="M73" i="17"/>
  <c r="L73" i="17"/>
  <c r="K73" i="17"/>
  <c r="J73" i="17"/>
  <c r="I73" i="17"/>
  <c r="H73" i="17"/>
  <c r="G73" i="17"/>
  <c r="F73" i="17"/>
  <c r="E73" i="17"/>
  <c r="D73" i="17"/>
  <c r="C73" i="17"/>
  <c r="B73" i="17"/>
  <c r="M72" i="17"/>
  <c r="L72" i="17"/>
  <c r="K72" i="17"/>
  <c r="J72" i="17"/>
  <c r="I72" i="17"/>
  <c r="H72" i="17"/>
  <c r="G72" i="17"/>
  <c r="F72" i="17"/>
  <c r="E72" i="17"/>
  <c r="D72" i="17"/>
  <c r="C72" i="17"/>
  <c r="B72" i="17"/>
  <c r="M71" i="17"/>
  <c r="L71" i="17"/>
  <c r="K71" i="17"/>
  <c r="J71" i="17"/>
  <c r="I71" i="17"/>
  <c r="H71" i="17"/>
  <c r="G71" i="17"/>
  <c r="F71" i="17"/>
  <c r="E71" i="17"/>
  <c r="D71" i="17"/>
  <c r="C71" i="17"/>
  <c r="B71" i="17"/>
  <c r="M70" i="17"/>
  <c r="L70" i="17"/>
  <c r="K70" i="17"/>
  <c r="J70" i="17"/>
  <c r="I70" i="17"/>
  <c r="H70" i="17"/>
  <c r="G70" i="17"/>
  <c r="F70" i="17"/>
  <c r="E70" i="17"/>
  <c r="D70" i="17"/>
  <c r="C70" i="17"/>
  <c r="B70" i="17"/>
  <c r="M69" i="17"/>
  <c r="L69" i="17"/>
  <c r="K69" i="17"/>
  <c r="J69" i="17"/>
  <c r="I69" i="17"/>
  <c r="H69" i="17"/>
  <c r="G69" i="17"/>
  <c r="F69" i="17"/>
  <c r="E69" i="17"/>
  <c r="D69" i="17"/>
  <c r="C69" i="17"/>
  <c r="B69" i="17"/>
  <c r="M68" i="17"/>
  <c r="L68" i="17"/>
  <c r="K68" i="17"/>
  <c r="J68" i="17"/>
  <c r="I68" i="17"/>
  <c r="H68" i="17"/>
  <c r="G68" i="17"/>
  <c r="F68" i="17"/>
  <c r="E68" i="17"/>
  <c r="D68" i="17"/>
  <c r="C68" i="17"/>
  <c r="B68" i="17"/>
  <c r="M67" i="17"/>
  <c r="L67" i="17"/>
  <c r="K67" i="17"/>
  <c r="J67" i="17"/>
  <c r="I67" i="17"/>
  <c r="H67" i="17"/>
  <c r="G67" i="17"/>
  <c r="F67" i="17"/>
  <c r="E67" i="17"/>
  <c r="D67" i="17"/>
  <c r="C67" i="17"/>
  <c r="B67" i="17"/>
  <c r="M66" i="17"/>
  <c r="L66" i="17"/>
  <c r="K66" i="17"/>
  <c r="J66" i="17"/>
  <c r="I66" i="17"/>
  <c r="H66" i="17"/>
  <c r="G66" i="17"/>
  <c r="F66" i="17"/>
  <c r="E66" i="17"/>
  <c r="D66" i="17"/>
  <c r="C66" i="17"/>
  <c r="B66" i="17"/>
  <c r="M65" i="17"/>
  <c r="L65" i="17"/>
  <c r="K65" i="17"/>
  <c r="J65" i="17"/>
  <c r="I65" i="17"/>
  <c r="H65" i="17"/>
  <c r="G65" i="17"/>
  <c r="F65" i="17"/>
  <c r="E65" i="17"/>
  <c r="D65" i="17"/>
  <c r="C65" i="17"/>
  <c r="B65" i="17"/>
  <c r="M64" i="17"/>
  <c r="L64" i="17"/>
  <c r="K64" i="17"/>
  <c r="J64" i="17"/>
  <c r="I64" i="17"/>
  <c r="H64" i="17"/>
  <c r="G64" i="17"/>
  <c r="F64" i="17"/>
  <c r="E64" i="17"/>
  <c r="D64" i="17"/>
  <c r="C64" i="17"/>
  <c r="B64" i="17"/>
  <c r="M63" i="17"/>
  <c r="L63" i="17"/>
  <c r="K63" i="17"/>
  <c r="J63" i="17"/>
  <c r="I63" i="17"/>
  <c r="H63" i="17"/>
  <c r="G63" i="17"/>
  <c r="F63" i="17"/>
  <c r="E63" i="17"/>
  <c r="D63" i="17"/>
  <c r="C63" i="17"/>
  <c r="B63" i="17"/>
  <c r="M62" i="17"/>
  <c r="L62" i="17"/>
  <c r="K62" i="17"/>
  <c r="J62" i="17"/>
  <c r="I62" i="17"/>
  <c r="H62" i="17"/>
  <c r="G62" i="17"/>
  <c r="F62" i="17"/>
  <c r="E62" i="17"/>
  <c r="D62" i="17"/>
  <c r="C62" i="17"/>
  <c r="B62" i="17"/>
  <c r="M61" i="17"/>
  <c r="L61" i="17"/>
  <c r="K61" i="17"/>
  <c r="J61" i="17"/>
  <c r="I61" i="17"/>
  <c r="H61" i="17"/>
  <c r="G61" i="17"/>
  <c r="F61" i="17"/>
  <c r="E61" i="17"/>
  <c r="D61" i="17"/>
  <c r="C61" i="17"/>
  <c r="B61" i="17"/>
  <c r="M60" i="17"/>
  <c r="L60" i="17"/>
  <c r="K60" i="17"/>
  <c r="J60" i="17"/>
  <c r="I60" i="17"/>
  <c r="H60" i="17"/>
  <c r="G60" i="17"/>
  <c r="F60" i="17"/>
  <c r="E60" i="17"/>
  <c r="D60" i="17"/>
  <c r="C60" i="17"/>
  <c r="B60" i="17"/>
  <c r="M59" i="17"/>
  <c r="L59" i="17"/>
  <c r="K59" i="17"/>
  <c r="J59" i="17"/>
  <c r="I59" i="17"/>
  <c r="H59" i="17"/>
  <c r="G59" i="17"/>
  <c r="F59" i="17"/>
  <c r="E59" i="17"/>
  <c r="D59" i="17"/>
  <c r="C59" i="17"/>
  <c r="B59" i="17"/>
  <c r="M58" i="17"/>
  <c r="L58" i="17"/>
  <c r="K58" i="17"/>
  <c r="J58" i="17"/>
  <c r="I58" i="17"/>
  <c r="H58" i="17"/>
  <c r="G58" i="17"/>
  <c r="F58" i="17"/>
  <c r="E58" i="17"/>
  <c r="D58" i="17"/>
  <c r="C58" i="17"/>
  <c r="B58" i="17"/>
  <c r="M57" i="17"/>
  <c r="L57" i="17"/>
  <c r="K57" i="17"/>
  <c r="J57" i="17"/>
  <c r="I57" i="17"/>
  <c r="H57" i="17"/>
  <c r="G57" i="17"/>
  <c r="F57" i="17"/>
  <c r="E57" i="17"/>
  <c r="D57" i="17"/>
  <c r="C57" i="17"/>
  <c r="B57" i="17"/>
  <c r="M56" i="17"/>
  <c r="L56" i="17"/>
  <c r="K56" i="17"/>
  <c r="J56" i="17"/>
  <c r="I56" i="17"/>
  <c r="H56" i="17"/>
  <c r="G56" i="17"/>
  <c r="F56" i="17"/>
  <c r="E56" i="17"/>
  <c r="D56" i="17"/>
  <c r="C56" i="17"/>
  <c r="B56" i="17"/>
  <c r="U55" i="17"/>
  <c r="M55" i="17"/>
  <c r="L55" i="17"/>
  <c r="K55" i="17"/>
  <c r="J55" i="17"/>
  <c r="I55" i="17"/>
  <c r="H55" i="17"/>
  <c r="G55" i="17"/>
  <c r="F55" i="17"/>
  <c r="E55" i="17"/>
  <c r="D55" i="17"/>
  <c r="C55" i="17"/>
  <c r="B55" i="17"/>
  <c r="U54" i="17"/>
  <c r="M54" i="17"/>
  <c r="L54" i="17"/>
  <c r="K54" i="17"/>
  <c r="J54" i="17"/>
  <c r="I54" i="17"/>
  <c r="H54" i="17"/>
  <c r="G54" i="17"/>
  <c r="F54" i="17"/>
  <c r="E54" i="17"/>
  <c r="D54" i="17"/>
  <c r="C54" i="17"/>
  <c r="B54" i="17"/>
  <c r="U53" i="17"/>
  <c r="M53" i="17"/>
  <c r="L53" i="17"/>
  <c r="K53" i="17"/>
  <c r="J53" i="17"/>
  <c r="I53" i="17"/>
  <c r="H53" i="17"/>
  <c r="G53" i="17"/>
  <c r="F53" i="17"/>
  <c r="E53" i="17"/>
  <c r="D53" i="17"/>
  <c r="C53" i="17"/>
  <c r="B53" i="17"/>
  <c r="U52" i="17"/>
  <c r="M52" i="17"/>
  <c r="L52" i="17"/>
  <c r="K52" i="17"/>
  <c r="J52" i="17"/>
  <c r="I52" i="17"/>
  <c r="H52" i="17"/>
  <c r="G52" i="17"/>
  <c r="F52" i="17"/>
  <c r="E52" i="17"/>
  <c r="D52" i="17"/>
  <c r="C52" i="17"/>
  <c r="B52" i="17"/>
  <c r="U51" i="17"/>
  <c r="M51" i="17"/>
  <c r="L51" i="17"/>
  <c r="K51" i="17"/>
  <c r="J51" i="17"/>
  <c r="I51" i="17"/>
  <c r="H51" i="17"/>
  <c r="G51" i="17"/>
  <c r="F51" i="17"/>
  <c r="E51" i="17"/>
  <c r="D51" i="17"/>
  <c r="C51" i="17"/>
  <c r="B51" i="17"/>
  <c r="U50" i="17"/>
  <c r="M50" i="17"/>
  <c r="L50" i="17"/>
  <c r="K50" i="17"/>
  <c r="J50" i="17"/>
  <c r="I50" i="17"/>
  <c r="H50" i="17"/>
  <c r="G50" i="17"/>
  <c r="F50" i="17"/>
  <c r="E50" i="17"/>
  <c r="D50" i="17"/>
  <c r="C50" i="17"/>
  <c r="B50" i="17"/>
  <c r="U49" i="17"/>
  <c r="M49" i="17"/>
  <c r="L49" i="17"/>
  <c r="K49" i="17"/>
  <c r="J49" i="17"/>
  <c r="I49" i="17"/>
  <c r="H49" i="17"/>
  <c r="G49" i="17"/>
  <c r="F49" i="17"/>
  <c r="E49" i="17"/>
  <c r="D49" i="17"/>
  <c r="C49" i="17"/>
  <c r="B49" i="17"/>
  <c r="U48" i="17"/>
  <c r="M48" i="17"/>
  <c r="L48" i="17"/>
  <c r="K48" i="17"/>
  <c r="J48" i="17"/>
  <c r="I48" i="17"/>
  <c r="H48" i="17"/>
  <c r="G48" i="17"/>
  <c r="F48" i="17"/>
  <c r="E48" i="17"/>
  <c r="D48" i="17"/>
  <c r="C48" i="17"/>
  <c r="B48" i="17"/>
  <c r="U47" i="17"/>
  <c r="M47" i="17"/>
  <c r="L47" i="17"/>
  <c r="K47" i="17"/>
  <c r="J47" i="17"/>
  <c r="I47" i="17"/>
  <c r="H47" i="17"/>
  <c r="G47" i="17"/>
  <c r="F47" i="17"/>
  <c r="E47" i="17"/>
  <c r="D47" i="17"/>
  <c r="C47" i="17"/>
  <c r="B47" i="17"/>
  <c r="X46" i="17"/>
  <c r="W46" i="17"/>
  <c r="V46" i="17"/>
  <c r="U46" i="17"/>
  <c r="M46" i="17"/>
  <c r="L46" i="17"/>
  <c r="K46" i="17"/>
  <c r="J46" i="17"/>
  <c r="I46" i="17"/>
  <c r="H46" i="17"/>
  <c r="G46" i="17"/>
  <c r="F46" i="17"/>
  <c r="E46" i="17"/>
  <c r="D46" i="17"/>
  <c r="C46" i="17"/>
  <c r="B46" i="17"/>
  <c r="M45" i="17"/>
  <c r="L45" i="17"/>
  <c r="K45" i="17"/>
  <c r="J45" i="17"/>
  <c r="I45" i="17"/>
  <c r="H45" i="17"/>
  <c r="G45" i="17"/>
  <c r="F45" i="17"/>
  <c r="E45" i="17"/>
  <c r="D45" i="17"/>
  <c r="D96" i="17" s="1"/>
  <c r="C45" i="17"/>
  <c r="B45" i="17"/>
  <c r="M43" i="17"/>
  <c r="L43" i="17"/>
  <c r="K43" i="17"/>
  <c r="J43" i="17"/>
  <c r="I43" i="17"/>
  <c r="H43" i="17"/>
  <c r="G43" i="17"/>
  <c r="F43" i="17"/>
  <c r="E43" i="17"/>
  <c r="G77" i="17" s="1"/>
  <c r="D43" i="17"/>
  <c r="A4" i="17"/>
  <c r="A2" i="17"/>
  <c r="A1" i="17"/>
  <c r="E521" i="3"/>
  <c r="E522" i="3"/>
  <c r="E523" i="3"/>
  <c r="E524" i="3"/>
  <c r="E525" i="3"/>
  <c r="E520" i="3"/>
  <c r="J402" i="3"/>
  <c r="K402" i="3"/>
  <c r="L402" i="3"/>
  <c r="M402" i="3"/>
  <c r="N402" i="3"/>
  <c r="J401" i="3"/>
  <c r="K401" i="3"/>
  <c r="L401" i="3"/>
  <c r="M401" i="3"/>
  <c r="N401" i="3"/>
  <c r="J400" i="3"/>
  <c r="K400" i="3"/>
  <c r="L400" i="3"/>
  <c r="M400" i="3"/>
  <c r="N400" i="3"/>
  <c r="K399" i="3"/>
  <c r="L399" i="3"/>
  <c r="J398" i="3"/>
  <c r="K398" i="3"/>
  <c r="L398" i="3"/>
  <c r="M398" i="3"/>
  <c r="J397" i="3"/>
  <c r="K397" i="3"/>
  <c r="L397" i="3"/>
  <c r="M397" i="3"/>
  <c r="J396" i="3"/>
  <c r="L396" i="3"/>
  <c r="N396" i="3"/>
  <c r="M395" i="3"/>
  <c r="N395" i="3"/>
  <c r="L394" i="3"/>
  <c r="L403" i="3" s="1"/>
  <c r="B523" i="3" s="1" a="1"/>
  <c r="B523" i="3" s="1"/>
  <c r="F523" i="3" s="1"/>
  <c r="M394" i="3"/>
  <c r="N394" i="3"/>
  <c r="I394" i="3"/>
  <c r="I395" i="3"/>
  <c r="I403" i="3" s="1"/>
  <c r="I396" i="3"/>
  <c r="I397" i="3"/>
  <c r="I398" i="3"/>
  <c r="I399" i="3"/>
  <c r="I400" i="3"/>
  <c r="I401" i="3"/>
  <c r="I402" i="3"/>
  <c r="J393" i="3"/>
  <c r="L393" i="3"/>
  <c r="M393" i="3"/>
  <c r="P192" i="3"/>
  <c r="P193" i="3"/>
  <c r="P194" i="3"/>
  <c r="P195" i="3"/>
  <c r="P196" i="3"/>
  <c r="P191" i="3"/>
  <c r="B179" i="3"/>
  <c r="B180" i="3"/>
  <c r="B181" i="3"/>
  <c r="Y181" i="3" s="1"/>
  <c r="Z181" i="3" s="1"/>
  <c r="B182" i="3"/>
  <c r="Y182" i="3" s="1"/>
  <c r="Z182" i="3" s="1"/>
  <c r="A224" i="3" s="1"/>
  <c r="B183" i="3"/>
  <c r="Y183" i="3" s="1"/>
  <c r="Z183" i="3" s="1"/>
  <c r="C333" i="3"/>
  <c r="D333" i="3"/>
  <c r="E333" i="3"/>
  <c r="F333" i="3"/>
  <c r="G333" i="3"/>
  <c r="B333" i="3"/>
  <c r="C332" i="3"/>
  <c r="D332" i="3"/>
  <c r="E332" i="3"/>
  <c r="F332" i="3"/>
  <c r="G332" i="3"/>
  <c r="B332" i="3"/>
  <c r="C331" i="3"/>
  <c r="D331" i="3"/>
  <c r="E331" i="3"/>
  <c r="F331" i="3"/>
  <c r="G331" i="3"/>
  <c r="B331" i="3"/>
  <c r="D330" i="3"/>
  <c r="E330" i="3"/>
  <c r="B330" i="3"/>
  <c r="C329" i="3"/>
  <c r="D329" i="3"/>
  <c r="E329" i="3"/>
  <c r="F329" i="3"/>
  <c r="B329" i="3"/>
  <c r="C328" i="3"/>
  <c r="D328" i="3"/>
  <c r="E328" i="3"/>
  <c r="F328" i="3"/>
  <c r="B328" i="3"/>
  <c r="C327" i="3"/>
  <c r="E327" i="3"/>
  <c r="G327" i="3"/>
  <c r="B327" i="3"/>
  <c r="F326" i="3"/>
  <c r="G326" i="3"/>
  <c r="B326" i="3"/>
  <c r="E325" i="3"/>
  <c r="F325" i="3"/>
  <c r="G325" i="3"/>
  <c r="B325" i="3"/>
  <c r="C324" i="3"/>
  <c r="E324" i="3"/>
  <c r="F324" i="3"/>
  <c r="I516" i="3"/>
  <c r="C516" i="3"/>
  <c r="H221" i="3"/>
  <c r="D450" i="3" s="1"/>
  <c r="H220" i="3"/>
  <c r="D449" i="3" s="1"/>
  <c r="C281" i="5"/>
  <c r="C282" i="5"/>
  <c r="H222" i="3" s="1"/>
  <c r="D451" i="3" s="1"/>
  <c r="C283" i="5"/>
  <c r="H223" i="3"/>
  <c r="D452" i="3" s="1"/>
  <c r="F327" i="3"/>
  <c r="C284" i="5"/>
  <c r="H224" i="3"/>
  <c r="D453" i="3"/>
  <c r="C285" i="5"/>
  <c r="H225" i="3"/>
  <c r="C286" i="5"/>
  <c r="H226" i="3"/>
  <c r="G330" i="3"/>
  <c r="C287" i="5"/>
  <c r="H227" i="3" s="1"/>
  <c r="D456" i="3" s="1"/>
  <c r="C288" i="5"/>
  <c r="H228" i="3" s="1"/>
  <c r="D457" i="3" s="1"/>
  <c r="C289" i="5"/>
  <c r="H229" i="3" s="1"/>
  <c r="D458" i="3" s="1"/>
  <c r="C290" i="5"/>
  <c r="C280" i="5"/>
  <c r="P301" i="3"/>
  <c r="P302" i="3"/>
  <c r="P303" i="3"/>
  <c r="P304" i="3"/>
  <c r="U55" i="8"/>
  <c r="U51" i="8"/>
  <c r="C423" i="3"/>
  <c r="B516" i="3" s="1"/>
  <c r="A2" i="13"/>
  <c r="A2" i="8"/>
  <c r="E45" i="8"/>
  <c r="C108" i="13"/>
  <c r="B108" i="13"/>
  <c r="C107" i="13"/>
  <c r="B107" i="13"/>
  <c r="C106" i="13"/>
  <c r="B106" i="13"/>
  <c r="C105" i="13"/>
  <c r="B105" i="13"/>
  <c r="C104" i="13"/>
  <c r="B104" i="13"/>
  <c r="C103" i="13"/>
  <c r="B103" i="13"/>
  <c r="C102" i="13"/>
  <c r="B102" i="13"/>
  <c r="C101" i="13"/>
  <c r="B101" i="13"/>
  <c r="C100" i="13"/>
  <c r="B100" i="13"/>
  <c r="C99" i="13"/>
  <c r="B99" i="13"/>
  <c r="C98" i="13"/>
  <c r="B98" i="13"/>
  <c r="C97" i="13"/>
  <c r="B97" i="13"/>
  <c r="C96" i="13"/>
  <c r="B96" i="13"/>
  <c r="C95" i="13"/>
  <c r="B95" i="13"/>
  <c r="C94" i="13"/>
  <c r="B94" i="13"/>
  <c r="C93" i="13"/>
  <c r="B93" i="13"/>
  <c r="C92" i="13"/>
  <c r="B92" i="13"/>
  <c r="C91" i="13"/>
  <c r="B91" i="13"/>
  <c r="C90" i="13"/>
  <c r="B90" i="13"/>
  <c r="C89" i="13"/>
  <c r="B89" i="13"/>
  <c r="C88" i="13"/>
  <c r="B88" i="13"/>
  <c r="C87" i="13"/>
  <c r="B87" i="13"/>
  <c r="C86" i="13"/>
  <c r="B86" i="13"/>
  <c r="C85" i="13"/>
  <c r="B85" i="13"/>
  <c r="C84" i="13"/>
  <c r="B84" i="13"/>
  <c r="C83" i="13"/>
  <c r="B83" i="13"/>
  <c r="C82" i="13"/>
  <c r="B82" i="13"/>
  <c r="C81" i="13"/>
  <c r="B81" i="13"/>
  <c r="C80" i="13"/>
  <c r="B80" i="13"/>
  <c r="C79" i="13"/>
  <c r="B79" i="13"/>
  <c r="M74" i="13"/>
  <c r="L74" i="13"/>
  <c r="K74" i="13"/>
  <c r="J74" i="13"/>
  <c r="I74" i="13"/>
  <c r="H74" i="13"/>
  <c r="G74" i="13"/>
  <c r="F74" i="13"/>
  <c r="E74" i="13"/>
  <c r="D74" i="13"/>
  <c r="C74" i="13"/>
  <c r="B74" i="13"/>
  <c r="M73" i="13"/>
  <c r="L73" i="13"/>
  <c r="K73" i="13"/>
  <c r="J73" i="13"/>
  <c r="I73" i="13"/>
  <c r="H73" i="13"/>
  <c r="G73" i="13"/>
  <c r="F73" i="13"/>
  <c r="E73" i="13"/>
  <c r="D73" i="13"/>
  <c r="C73" i="13"/>
  <c r="B73" i="13"/>
  <c r="M72" i="13"/>
  <c r="L72" i="13"/>
  <c r="K72" i="13"/>
  <c r="J72" i="13"/>
  <c r="I72" i="13"/>
  <c r="H72" i="13"/>
  <c r="G72" i="13"/>
  <c r="F72" i="13"/>
  <c r="E72" i="13"/>
  <c r="D72" i="13"/>
  <c r="C72" i="13"/>
  <c r="B72" i="13"/>
  <c r="M71" i="13"/>
  <c r="L71" i="13"/>
  <c r="K71" i="13"/>
  <c r="J71" i="13"/>
  <c r="I71" i="13"/>
  <c r="H71" i="13"/>
  <c r="G71" i="13"/>
  <c r="F71" i="13"/>
  <c r="E71" i="13"/>
  <c r="D71" i="13"/>
  <c r="C71" i="13"/>
  <c r="B71" i="13"/>
  <c r="M70" i="13"/>
  <c r="L70" i="13"/>
  <c r="K70" i="13"/>
  <c r="J70" i="13"/>
  <c r="I70" i="13"/>
  <c r="H70" i="13"/>
  <c r="G70" i="13"/>
  <c r="F70" i="13"/>
  <c r="E70" i="13"/>
  <c r="D70" i="13"/>
  <c r="C70" i="13"/>
  <c r="B70" i="13"/>
  <c r="M69" i="13"/>
  <c r="L69" i="13"/>
  <c r="K69" i="13"/>
  <c r="J69" i="13"/>
  <c r="I69" i="13"/>
  <c r="H69" i="13"/>
  <c r="G69" i="13"/>
  <c r="F69" i="13"/>
  <c r="E69" i="13"/>
  <c r="D69" i="13"/>
  <c r="C69" i="13"/>
  <c r="B69" i="13"/>
  <c r="M68" i="13"/>
  <c r="L68" i="13"/>
  <c r="K68" i="13"/>
  <c r="J68" i="13"/>
  <c r="I68" i="13"/>
  <c r="H68" i="13"/>
  <c r="G68" i="13"/>
  <c r="F68" i="13"/>
  <c r="E68" i="13"/>
  <c r="D68" i="13"/>
  <c r="C68" i="13"/>
  <c r="B68" i="13"/>
  <c r="M67" i="13"/>
  <c r="L67" i="13"/>
  <c r="K67" i="13"/>
  <c r="J67" i="13"/>
  <c r="I67" i="13"/>
  <c r="H67" i="13"/>
  <c r="G67" i="13"/>
  <c r="F67" i="13"/>
  <c r="E67" i="13"/>
  <c r="D67" i="13"/>
  <c r="C67" i="13"/>
  <c r="B67" i="13"/>
  <c r="M66" i="13"/>
  <c r="L66" i="13"/>
  <c r="K66" i="13"/>
  <c r="J66" i="13"/>
  <c r="I66" i="13"/>
  <c r="H66" i="13"/>
  <c r="G66" i="13"/>
  <c r="F66" i="13"/>
  <c r="E66" i="13"/>
  <c r="D66" i="13"/>
  <c r="C66" i="13"/>
  <c r="B66" i="13"/>
  <c r="M65" i="13"/>
  <c r="L65" i="13"/>
  <c r="K65" i="13"/>
  <c r="J65" i="13"/>
  <c r="I65" i="13"/>
  <c r="H65" i="13"/>
  <c r="G65" i="13"/>
  <c r="F65" i="13"/>
  <c r="E65" i="13"/>
  <c r="D65" i="13"/>
  <c r="C65" i="13"/>
  <c r="B65" i="13"/>
  <c r="M64" i="13"/>
  <c r="L64" i="13"/>
  <c r="K64" i="13"/>
  <c r="J64" i="13"/>
  <c r="I64" i="13"/>
  <c r="H64" i="13"/>
  <c r="G64" i="13"/>
  <c r="F64" i="13"/>
  <c r="E64" i="13"/>
  <c r="D64" i="13"/>
  <c r="C64" i="13"/>
  <c r="B64" i="13"/>
  <c r="M63" i="13"/>
  <c r="L63" i="13"/>
  <c r="K63" i="13"/>
  <c r="J63" i="13"/>
  <c r="I63" i="13"/>
  <c r="H63" i="13"/>
  <c r="G63" i="13"/>
  <c r="F63" i="13"/>
  <c r="E63" i="13"/>
  <c r="D63" i="13"/>
  <c r="C63" i="13"/>
  <c r="B63" i="13"/>
  <c r="M62" i="13"/>
  <c r="L62" i="13"/>
  <c r="K62" i="13"/>
  <c r="J62" i="13"/>
  <c r="I62" i="13"/>
  <c r="H62" i="13"/>
  <c r="G62" i="13"/>
  <c r="F62" i="13"/>
  <c r="E62" i="13"/>
  <c r="D62" i="13"/>
  <c r="C62" i="13"/>
  <c r="B62" i="13"/>
  <c r="M61" i="13"/>
  <c r="L61" i="13"/>
  <c r="K61" i="13"/>
  <c r="J61" i="13"/>
  <c r="I61" i="13"/>
  <c r="H61" i="13"/>
  <c r="G61" i="13"/>
  <c r="F61" i="13"/>
  <c r="E61" i="13"/>
  <c r="D61" i="13"/>
  <c r="C61" i="13"/>
  <c r="B61" i="13"/>
  <c r="M60" i="13"/>
  <c r="L60" i="13"/>
  <c r="K60" i="13"/>
  <c r="J60" i="13"/>
  <c r="I60" i="13"/>
  <c r="H60" i="13"/>
  <c r="G60" i="13"/>
  <c r="F60" i="13"/>
  <c r="E60" i="13"/>
  <c r="D60" i="13"/>
  <c r="C60" i="13"/>
  <c r="B60" i="13"/>
  <c r="M59" i="13"/>
  <c r="L59" i="13"/>
  <c r="K59" i="13"/>
  <c r="J59" i="13"/>
  <c r="I59" i="13"/>
  <c r="H59" i="13"/>
  <c r="G59" i="13"/>
  <c r="F59" i="13"/>
  <c r="E59" i="13"/>
  <c r="D59" i="13"/>
  <c r="C59" i="13"/>
  <c r="B59" i="13"/>
  <c r="M58" i="13"/>
  <c r="L58" i="13"/>
  <c r="K58" i="13"/>
  <c r="J58" i="13"/>
  <c r="I58" i="13"/>
  <c r="H58" i="13"/>
  <c r="G58" i="13"/>
  <c r="F58" i="13"/>
  <c r="E58" i="13"/>
  <c r="D58" i="13"/>
  <c r="C58" i="13"/>
  <c r="B58" i="13"/>
  <c r="M57" i="13"/>
  <c r="L57" i="13"/>
  <c r="K57" i="13"/>
  <c r="J57" i="13"/>
  <c r="I57" i="13"/>
  <c r="H57" i="13"/>
  <c r="G57" i="13"/>
  <c r="F57" i="13"/>
  <c r="E57" i="13"/>
  <c r="D57" i="13"/>
  <c r="C57" i="13"/>
  <c r="B57" i="13"/>
  <c r="M56" i="13"/>
  <c r="L56" i="13"/>
  <c r="K56" i="13"/>
  <c r="J56" i="13"/>
  <c r="I56" i="13"/>
  <c r="H56" i="13"/>
  <c r="G56" i="13"/>
  <c r="F56" i="13"/>
  <c r="E56" i="13"/>
  <c r="D56" i="13"/>
  <c r="C56" i="13"/>
  <c r="B56" i="13"/>
  <c r="U55" i="13"/>
  <c r="M55" i="13"/>
  <c r="L55" i="13"/>
  <c r="K55" i="13"/>
  <c r="J55" i="13"/>
  <c r="I55" i="13"/>
  <c r="H55" i="13"/>
  <c r="G55" i="13"/>
  <c r="F55" i="13"/>
  <c r="E55" i="13"/>
  <c r="D55" i="13"/>
  <c r="C55" i="13"/>
  <c r="B55" i="13"/>
  <c r="U54" i="13"/>
  <c r="M54" i="13"/>
  <c r="L54" i="13"/>
  <c r="K54" i="13"/>
  <c r="J54" i="13"/>
  <c r="I54" i="13"/>
  <c r="H54" i="13"/>
  <c r="G54" i="13"/>
  <c r="F54" i="13"/>
  <c r="E54" i="13"/>
  <c r="D54" i="13"/>
  <c r="C54" i="13"/>
  <c r="B54" i="13"/>
  <c r="U53" i="13"/>
  <c r="M53" i="13"/>
  <c r="L53" i="13"/>
  <c r="K53" i="13"/>
  <c r="J53" i="13"/>
  <c r="I53" i="13"/>
  <c r="H53" i="13"/>
  <c r="G53" i="13"/>
  <c r="F53" i="13"/>
  <c r="E53" i="13"/>
  <c r="D53" i="13"/>
  <c r="C53" i="13"/>
  <c r="B53" i="13"/>
  <c r="U52" i="13"/>
  <c r="M52" i="13"/>
  <c r="L52" i="13"/>
  <c r="K52" i="13"/>
  <c r="J52" i="13"/>
  <c r="I52" i="13"/>
  <c r="H52" i="13"/>
  <c r="G52" i="13"/>
  <c r="F52" i="13"/>
  <c r="E52" i="13"/>
  <c r="D52" i="13"/>
  <c r="C52" i="13"/>
  <c r="B52" i="13"/>
  <c r="U51" i="13"/>
  <c r="M51" i="13"/>
  <c r="L51" i="13"/>
  <c r="K51" i="13"/>
  <c r="J51" i="13"/>
  <c r="I51" i="13"/>
  <c r="H51" i="13"/>
  <c r="G51" i="13"/>
  <c r="F51" i="13"/>
  <c r="E51" i="13"/>
  <c r="D51" i="13"/>
  <c r="C51" i="13"/>
  <c r="B51" i="13"/>
  <c r="U50" i="13"/>
  <c r="M50" i="13"/>
  <c r="L50" i="13"/>
  <c r="K50" i="13"/>
  <c r="J50" i="13"/>
  <c r="I50" i="13"/>
  <c r="H50" i="13"/>
  <c r="G50" i="13"/>
  <c r="F50" i="13"/>
  <c r="E50" i="13"/>
  <c r="D50" i="13"/>
  <c r="C50" i="13"/>
  <c r="B50" i="13"/>
  <c r="U49" i="13"/>
  <c r="M49" i="13"/>
  <c r="L49" i="13"/>
  <c r="K49" i="13"/>
  <c r="J49" i="13"/>
  <c r="I49" i="13"/>
  <c r="H49" i="13"/>
  <c r="G49" i="13"/>
  <c r="F49" i="13"/>
  <c r="E49" i="13"/>
  <c r="D49" i="13"/>
  <c r="C49" i="13"/>
  <c r="B49" i="13"/>
  <c r="U48" i="13"/>
  <c r="M48" i="13"/>
  <c r="L48" i="13"/>
  <c r="K48" i="13"/>
  <c r="J48" i="13"/>
  <c r="I48" i="13"/>
  <c r="H48" i="13"/>
  <c r="G48" i="13"/>
  <c r="F48" i="13"/>
  <c r="E48" i="13"/>
  <c r="D48" i="13"/>
  <c r="C48" i="13"/>
  <c r="B48" i="13"/>
  <c r="U47" i="13"/>
  <c r="M47" i="13"/>
  <c r="L47" i="13"/>
  <c r="K47" i="13"/>
  <c r="J47" i="13"/>
  <c r="I47" i="13"/>
  <c r="H47" i="13"/>
  <c r="G47" i="13"/>
  <c r="F47" i="13"/>
  <c r="E47" i="13"/>
  <c r="D47" i="13"/>
  <c r="C47" i="13"/>
  <c r="B47" i="13"/>
  <c r="X46" i="13"/>
  <c r="W46" i="13"/>
  <c r="V46" i="13"/>
  <c r="U46" i="13"/>
  <c r="M46" i="13"/>
  <c r="L46" i="13"/>
  <c r="K46" i="13"/>
  <c r="J46" i="13"/>
  <c r="I46" i="13"/>
  <c r="H46" i="13"/>
  <c r="G46" i="13"/>
  <c r="F46" i="13"/>
  <c r="E46" i="13"/>
  <c r="D46" i="13"/>
  <c r="C46" i="13"/>
  <c r="B46" i="13"/>
  <c r="M45" i="13"/>
  <c r="L45" i="13"/>
  <c r="K45" i="13"/>
  <c r="J45" i="13"/>
  <c r="I45" i="13"/>
  <c r="H45" i="13"/>
  <c r="G45" i="13"/>
  <c r="F45" i="13"/>
  <c r="E45" i="13"/>
  <c r="D45" i="13"/>
  <c r="D96" i="13" s="1"/>
  <c r="C45" i="13"/>
  <c r="B45" i="13"/>
  <c r="M43" i="13"/>
  <c r="L43" i="13"/>
  <c r="K43" i="13"/>
  <c r="J43" i="13"/>
  <c r="I43" i="13"/>
  <c r="H43" i="13"/>
  <c r="G43" i="13"/>
  <c r="F43" i="13"/>
  <c r="E43" i="13"/>
  <c r="D77" i="13"/>
  <c r="D43" i="13"/>
  <c r="A4" i="13"/>
  <c r="A1" i="13"/>
  <c r="A4" i="8"/>
  <c r="A1" i="8"/>
  <c r="D43" i="8"/>
  <c r="E43" i="8"/>
  <c r="F43" i="8"/>
  <c r="G43" i="8"/>
  <c r="H43" i="8"/>
  <c r="I43" i="8"/>
  <c r="J43" i="8"/>
  <c r="K43" i="8"/>
  <c r="L43" i="8"/>
  <c r="M43" i="8"/>
  <c r="B45" i="8"/>
  <c r="C45" i="8"/>
  <c r="D45" i="8"/>
  <c r="F45" i="8"/>
  <c r="G45" i="8"/>
  <c r="H45" i="8"/>
  <c r="I45" i="8"/>
  <c r="J45" i="8"/>
  <c r="K45" i="8"/>
  <c r="L45" i="8"/>
  <c r="M45" i="8"/>
  <c r="B46" i="8"/>
  <c r="C46" i="8"/>
  <c r="D46" i="8"/>
  <c r="E46" i="8"/>
  <c r="F46" i="8"/>
  <c r="G46" i="8"/>
  <c r="H46" i="8"/>
  <c r="I46" i="8"/>
  <c r="J46" i="8"/>
  <c r="K46" i="8"/>
  <c r="L46" i="8"/>
  <c r="M46" i="8"/>
  <c r="U46" i="8"/>
  <c r="V46" i="8"/>
  <c r="W46" i="8"/>
  <c r="X46" i="8"/>
  <c r="B47" i="8"/>
  <c r="C47" i="8"/>
  <c r="D47" i="8"/>
  <c r="E47" i="8"/>
  <c r="F47" i="8"/>
  <c r="G47" i="8"/>
  <c r="H47" i="8"/>
  <c r="I47" i="8"/>
  <c r="J47" i="8"/>
  <c r="K47" i="8"/>
  <c r="L47" i="8"/>
  <c r="M47" i="8"/>
  <c r="U47" i="8"/>
  <c r="B48" i="8"/>
  <c r="C48" i="8"/>
  <c r="D48" i="8"/>
  <c r="E48" i="8"/>
  <c r="F48" i="8"/>
  <c r="G48" i="8"/>
  <c r="H48" i="8"/>
  <c r="I48" i="8"/>
  <c r="J48" i="8"/>
  <c r="K48" i="8"/>
  <c r="L48" i="8"/>
  <c r="M48" i="8"/>
  <c r="U48" i="8"/>
  <c r="B49" i="8"/>
  <c r="C49" i="8"/>
  <c r="D49" i="8"/>
  <c r="E49" i="8"/>
  <c r="F49" i="8"/>
  <c r="G49" i="8"/>
  <c r="H49" i="8"/>
  <c r="I49" i="8"/>
  <c r="J49" i="8"/>
  <c r="K49" i="8"/>
  <c r="L49" i="8"/>
  <c r="M49" i="8"/>
  <c r="U49" i="8"/>
  <c r="B50" i="8"/>
  <c r="C50" i="8"/>
  <c r="D50" i="8"/>
  <c r="E50" i="8"/>
  <c r="F50" i="8"/>
  <c r="G50" i="8"/>
  <c r="H50" i="8"/>
  <c r="I50" i="8"/>
  <c r="J50" i="8"/>
  <c r="K50" i="8"/>
  <c r="L50" i="8"/>
  <c r="M50" i="8"/>
  <c r="U50" i="8"/>
  <c r="B51" i="8"/>
  <c r="C51" i="8"/>
  <c r="D51" i="8"/>
  <c r="E51" i="8"/>
  <c r="F51" i="8"/>
  <c r="G51" i="8"/>
  <c r="H51" i="8"/>
  <c r="I51" i="8"/>
  <c r="J51" i="8"/>
  <c r="K51" i="8"/>
  <c r="L51" i="8"/>
  <c r="M51" i="8"/>
  <c r="B52" i="8"/>
  <c r="C52" i="8"/>
  <c r="D52" i="8"/>
  <c r="E52" i="8"/>
  <c r="F52" i="8"/>
  <c r="G52" i="8"/>
  <c r="H52" i="8"/>
  <c r="I52" i="8"/>
  <c r="J52" i="8"/>
  <c r="K52" i="8"/>
  <c r="L52" i="8"/>
  <c r="M52" i="8"/>
  <c r="U52" i="8"/>
  <c r="B53" i="8"/>
  <c r="C53" i="8"/>
  <c r="D53" i="8"/>
  <c r="E53" i="8"/>
  <c r="F53" i="8"/>
  <c r="G53" i="8"/>
  <c r="H53" i="8"/>
  <c r="I53" i="8"/>
  <c r="J53" i="8"/>
  <c r="K53" i="8"/>
  <c r="L53" i="8"/>
  <c r="M53" i="8"/>
  <c r="U53" i="8"/>
  <c r="B54" i="8"/>
  <c r="C54" i="8"/>
  <c r="D54" i="8"/>
  <c r="E54" i="8"/>
  <c r="F54" i="8"/>
  <c r="G54" i="8"/>
  <c r="H54" i="8"/>
  <c r="I54" i="8"/>
  <c r="J54" i="8"/>
  <c r="K54" i="8"/>
  <c r="L54" i="8"/>
  <c r="M54" i="8"/>
  <c r="U54" i="8"/>
  <c r="B55" i="8"/>
  <c r="C55" i="8"/>
  <c r="D55" i="8"/>
  <c r="E55" i="8"/>
  <c r="F55" i="8"/>
  <c r="G55" i="8"/>
  <c r="H55" i="8"/>
  <c r="I55" i="8"/>
  <c r="J55" i="8"/>
  <c r="K55" i="8"/>
  <c r="L55" i="8"/>
  <c r="M55" i="8"/>
  <c r="B56" i="8"/>
  <c r="C56" i="8"/>
  <c r="D56" i="8"/>
  <c r="E56" i="8"/>
  <c r="F56" i="8"/>
  <c r="G56" i="8"/>
  <c r="H56" i="8"/>
  <c r="I56" i="8"/>
  <c r="J56" i="8"/>
  <c r="K56" i="8"/>
  <c r="L56" i="8"/>
  <c r="M56" i="8"/>
  <c r="B57" i="8"/>
  <c r="C57" i="8"/>
  <c r="D57" i="8"/>
  <c r="E57" i="8"/>
  <c r="F57" i="8"/>
  <c r="G57" i="8"/>
  <c r="H57" i="8"/>
  <c r="I57" i="8"/>
  <c r="J57" i="8"/>
  <c r="K57" i="8"/>
  <c r="L57" i="8"/>
  <c r="M57" i="8"/>
  <c r="B58" i="8"/>
  <c r="C58" i="8"/>
  <c r="D58" i="8"/>
  <c r="E58" i="8"/>
  <c r="F58" i="8"/>
  <c r="G58" i="8"/>
  <c r="H58" i="8"/>
  <c r="I58" i="8"/>
  <c r="J58" i="8"/>
  <c r="K58" i="8"/>
  <c r="L58" i="8"/>
  <c r="M58" i="8"/>
  <c r="B59" i="8"/>
  <c r="C59" i="8"/>
  <c r="D59" i="8"/>
  <c r="E59" i="8"/>
  <c r="F59" i="8"/>
  <c r="G59" i="8"/>
  <c r="H59" i="8"/>
  <c r="I59" i="8"/>
  <c r="J59" i="8"/>
  <c r="K59" i="8"/>
  <c r="L59" i="8"/>
  <c r="M59" i="8"/>
  <c r="B60" i="8"/>
  <c r="C60" i="8"/>
  <c r="D60" i="8"/>
  <c r="E60" i="8"/>
  <c r="F60" i="8"/>
  <c r="G60" i="8"/>
  <c r="H60" i="8"/>
  <c r="I60" i="8"/>
  <c r="J60" i="8"/>
  <c r="K60" i="8"/>
  <c r="L60" i="8"/>
  <c r="M60" i="8"/>
  <c r="B61" i="8"/>
  <c r="C61" i="8"/>
  <c r="D61" i="8"/>
  <c r="E61" i="8"/>
  <c r="F61" i="8"/>
  <c r="G61" i="8"/>
  <c r="H61" i="8"/>
  <c r="I61" i="8"/>
  <c r="J61" i="8"/>
  <c r="K61" i="8"/>
  <c r="L61" i="8"/>
  <c r="M61" i="8"/>
  <c r="B62" i="8"/>
  <c r="C62" i="8"/>
  <c r="D62" i="8"/>
  <c r="E62" i="8"/>
  <c r="F62" i="8"/>
  <c r="G62" i="8"/>
  <c r="H62" i="8"/>
  <c r="I62" i="8"/>
  <c r="J62" i="8"/>
  <c r="K62" i="8"/>
  <c r="L62" i="8"/>
  <c r="M62" i="8"/>
  <c r="B63" i="8"/>
  <c r="C63" i="8"/>
  <c r="D63" i="8"/>
  <c r="D97" i="8" s="1"/>
  <c r="E63" i="8"/>
  <c r="F63" i="8"/>
  <c r="G63" i="8"/>
  <c r="H63" i="8"/>
  <c r="I63" i="8"/>
  <c r="J63" i="8"/>
  <c r="K63" i="8"/>
  <c r="L63" i="8"/>
  <c r="M63" i="8"/>
  <c r="B64" i="8"/>
  <c r="C64" i="8"/>
  <c r="D64" i="8"/>
  <c r="E64" i="8"/>
  <c r="F64" i="8"/>
  <c r="G64" i="8"/>
  <c r="H64" i="8"/>
  <c r="I64" i="8"/>
  <c r="J64" i="8"/>
  <c r="K64" i="8"/>
  <c r="L64" i="8"/>
  <c r="M64" i="8"/>
  <c r="B65" i="8"/>
  <c r="C65" i="8"/>
  <c r="D65" i="8"/>
  <c r="E65" i="8"/>
  <c r="F65" i="8"/>
  <c r="G65" i="8"/>
  <c r="H65" i="8"/>
  <c r="I65" i="8"/>
  <c r="J65" i="8"/>
  <c r="K65" i="8"/>
  <c r="L65" i="8"/>
  <c r="M65" i="8"/>
  <c r="B66" i="8"/>
  <c r="C66" i="8"/>
  <c r="D66" i="8"/>
  <c r="D100" i="8" s="1"/>
  <c r="E66" i="8"/>
  <c r="F66" i="8"/>
  <c r="G66" i="8"/>
  <c r="H66" i="8"/>
  <c r="I66" i="8"/>
  <c r="J66" i="8"/>
  <c r="K66" i="8"/>
  <c r="L66" i="8"/>
  <c r="M66" i="8"/>
  <c r="B67" i="8"/>
  <c r="C67" i="8"/>
  <c r="D67" i="8"/>
  <c r="E67" i="8"/>
  <c r="F67" i="8"/>
  <c r="G67" i="8"/>
  <c r="H67" i="8"/>
  <c r="I67" i="8"/>
  <c r="J67" i="8"/>
  <c r="K67" i="8"/>
  <c r="L67" i="8"/>
  <c r="M67" i="8"/>
  <c r="B68" i="8"/>
  <c r="C68" i="8"/>
  <c r="D68" i="8"/>
  <c r="E68" i="8"/>
  <c r="F68" i="8"/>
  <c r="G68" i="8"/>
  <c r="H68" i="8"/>
  <c r="I68" i="8"/>
  <c r="J68" i="8"/>
  <c r="K68" i="8"/>
  <c r="L68" i="8"/>
  <c r="M68" i="8"/>
  <c r="B69" i="8"/>
  <c r="C69" i="8"/>
  <c r="D69" i="8"/>
  <c r="E69" i="8"/>
  <c r="F69" i="8"/>
  <c r="G69" i="8"/>
  <c r="H69" i="8"/>
  <c r="I69" i="8"/>
  <c r="J69" i="8"/>
  <c r="K69" i="8"/>
  <c r="L69" i="8"/>
  <c r="M69" i="8"/>
  <c r="B70" i="8"/>
  <c r="C70" i="8"/>
  <c r="D70" i="8"/>
  <c r="D104" i="8" s="1"/>
  <c r="E70" i="8"/>
  <c r="F70" i="8"/>
  <c r="G70" i="8"/>
  <c r="H70" i="8"/>
  <c r="I70" i="8"/>
  <c r="J70" i="8"/>
  <c r="K70" i="8"/>
  <c r="L70" i="8"/>
  <c r="M70" i="8"/>
  <c r="B71" i="8"/>
  <c r="C71" i="8"/>
  <c r="D71" i="8"/>
  <c r="E71" i="8"/>
  <c r="F71" i="8"/>
  <c r="G71" i="8"/>
  <c r="H71" i="8"/>
  <c r="I71" i="8"/>
  <c r="J71" i="8"/>
  <c r="K71" i="8"/>
  <c r="L71" i="8"/>
  <c r="M71" i="8"/>
  <c r="B72" i="8"/>
  <c r="C72" i="8"/>
  <c r="D72" i="8"/>
  <c r="E72" i="8"/>
  <c r="F72" i="8"/>
  <c r="G72" i="8"/>
  <c r="H72" i="8"/>
  <c r="I72" i="8"/>
  <c r="J72" i="8"/>
  <c r="K72" i="8"/>
  <c r="L72" i="8"/>
  <c r="M72" i="8"/>
  <c r="B73" i="8"/>
  <c r="C73" i="8"/>
  <c r="D73" i="8"/>
  <c r="E73" i="8"/>
  <c r="F73" i="8"/>
  <c r="G73" i="8"/>
  <c r="H73" i="8"/>
  <c r="I73" i="8"/>
  <c r="J73" i="8"/>
  <c r="K73" i="8"/>
  <c r="L73" i="8"/>
  <c r="M73" i="8"/>
  <c r="B74" i="8"/>
  <c r="C74" i="8"/>
  <c r="D74" i="8"/>
  <c r="D108" i="8" s="1"/>
  <c r="E74" i="8"/>
  <c r="F74" i="8"/>
  <c r="G74" i="8"/>
  <c r="H74" i="8"/>
  <c r="I74" i="8"/>
  <c r="J74" i="8"/>
  <c r="K74" i="8"/>
  <c r="L74" i="8"/>
  <c r="M74" i="8"/>
  <c r="B79" i="8"/>
  <c r="C79" i="8"/>
  <c r="B80" i="8"/>
  <c r="C80" i="8"/>
  <c r="B81" i="8"/>
  <c r="C81" i="8"/>
  <c r="B82" i="8"/>
  <c r="C82" i="8"/>
  <c r="B83" i="8"/>
  <c r="C83" i="8"/>
  <c r="B84" i="8"/>
  <c r="C84" i="8"/>
  <c r="B85" i="8"/>
  <c r="C85" i="8"/>
  <c r="B86" i="8"/>
  <c r="C86" i="8"/>
  <c r="B87" i="8"/>
  <c r="C87" i="8"/>
  <c r="B88" i="8"/>
  <c r="C88" i="8"/>
  <c r="B89" i="8"/>
  <c r="C89" i="8"/>
  <c r="B90" i="8"/>
  <c r="C90" i="8"/>
  <c r="B91" i="8"/>
  <c r="C91" i="8"/>
  <c r="B92" i="8"/>
  <c r="C92" i="8"/>
  <c r="B93" i="8"/>
  <c r="C93" i="8"/>
  <c r="B94" i="8"/>
  <c r="C94" i="8"/>
  <c r="B95" i="8"/>
  <c r="C95" i="8"/>
  <c r="B96" i="8"/>
  <c r="C96" i="8"/>
  <c r="B97" i="8"/>
  <c r="C97" i="8"/>
  <c r="B98" i="8"/>
  <c r="C98" i="8"/>
  <c r="B99" i="8"/>
  <c r="C99" i="8"/>
  <c r="B100" i="8"/>
  <c r="C100" i="8"/>
  <c r="B101" i="8"/>
  <c r="C101" i="8"/>
  <c r="B102" i="8"/>
  <c r="C102" i="8"/>
  <c r="B103" i="8"/>
  <c r="C103" i="8"/>
  <c r="B104" i="8"/>
  <c r="C104" i="8"/>
  <c r="B105" i="8"/>
  <c r="C105" i="8"/>
  <c r="B106" i="8"/>
  <c r="C106" i="8"/>
  <c r="B107" i="8"/>
  <c r="C107" i="8"/>
  <c r="B108" i="8"/>
  <c r="C108" i="8"/>
  <c r="D29" i="4"/>
  <c r="C229" i="3"/>
  <c r="D229" i="3"/>
  <c r="E229" i="3"/>
  <c r="F229" i="3"/>
  <c r="B229" i="3"/>
  <c r="I229" i="3" s="1"/>
  <c r="C228" i="3"/>
  <c r="D228" i="3"/>
  <c r="E228" i="3"/>
  <c r="F228" i="3"/>
  <c r="G228" i="3" s="1"/>
  <c r="B228" i="3"/>
  <c r="I228" i="3"/>
  <c r="C227" i="3"/>
  <c r="D227" i="3"/>
  <c r="E227" i="3"/>
  <c r="F227" i="3"/>
  <c r="B227" i="3"/>
  <c r="C226" i="3"/>
  <c r="G255" i="3"/>
  <c r="F255" i="3"/>
  <c r="D226" i="3"/>
  <c r="G270" i="3"/>
  <c r="C270" i="3"/>
  <c r="E226" i="3"/>
  <c r="G285" i="3"/>
  <c r="C285" i="3"/>
  <c r="C290" i="3" s="1"/>
  <c r="F226" i="3"/>
  <c r="G301" i="3"/>
  <c r="C301" i="3"/>
  <c r="C225" i="3"/>
  <c r="G254" i="3"/>
  <c r="D225" i="3"/>
  <c r="G269" i="3"/>
  <c r="E225" i="3"/>
  <c r="G284" i="3"/>
  <c r="F225" i="3"/>
  <c r="G300" i="3"/>
  <c r="Y179" i="3"/>
  <c r="Z179" i="3" s="1"/>
  <c r="A221" i="3" s="1"/>
  <c r="Y180" i="3"/>
  <c r="Z180" i="3" s="1"/>
  <c r="A395" i="3"/>
  <c r="C415" i="3"/>
  <c r="B508" i="3" s="1"/>
  <c r="B184" i="3"/>
  <c r="Y184" i="3" s="1"/>
  <c r="Z184" i="3"/>
  <c r="B185" i="3"/>
  <c r="Y185" i="3"/>
  <c r="Z185" i="3" s="1"/>
  <c r="B186" i="3"/>
  <c r="Y186" i="3" s="1"/>
  <c r="Z186" i="3" s="1"/>
  <c r="B187" i="3"/>
  <c r="Y187" i="3"/>
  <c r="Z187" i="3" s="1"/>
  <c r="A209" i="3" s="1"/>
  <c r="B178" i="3"/>
  <c r="Y178" i="3"/>
  <c r="Z178" i="3" s="1"/>
  <c r="A179" i="3"/>
  <c r="A180" i="3"/>
  <c r="A181" i="3"/>
  <c r="A182" i="3"/>
  <c r="A183" i="3"/>
  <c r="A184" i="3"/>
  <c r="A185" i="3"/>
  <c r="A186" i="3"/>
  <c r="A187" i="3"/>
  <c r="A178" i="3"/>
  <c r="A31" i="3"/>
  <c r="D128" i="3" s="1"/>
  <c r="E575" i="3" s="1"/>
  <c r="D172" i="3"/>
  <c r="D127" i="3"/>
  <c r="E577" i="3"/>
  <c r="V192" i="3"/>
  <c r="V193" i="3"/>
  <c r="V194" i="3"/>
  <c r="V195" i="3"/>
  <c r="V196" i="3"/>
  <c r="X196" i="3" s="1"/>
  <c r="U196" i="3"/>
  <c r="W196" i="3" s="1"/>
  <c r="Y196" i="3"/>
  <c r="Z196" i="3" s="1"/>
  <c r="V191" i="3"/>
  <c r="P296" i="3"/>
  <c r="P297" i="3"/>
  <c r="P298" i="3"/>
  <c r="P299" i="3"/>
  <c r="P300" i="3"/>
  <c r="P305" i="3"/>
  <c r="P295" i="3"/>
  <c r="B300" i="3"/>
  <c r="C300" i="3"/>
  <c r="D300" i="3"/>
  <c r="E300" i="3"/>
  <c r="F300" i="3"/>
  <c r="H300" i="3"/>
  <c r="I300" i="3"/>
  <c r="J300" i="3"/>
  <c r="K300" i="3"/>
  <c r="L300" i="3"/>
  <c r="B301" i="3"/>
  <c r="D301" i="3"/>
  <c r="E301" i="3"/>
  <c r="H301" i="3"/>
  <c r="I301" i="3"/>
  <c r="J301" i="3"/>
  <c r="K301" i="3"/>
  <c r="L301" i="3"/>
  <c r="B302" i="3"/>
  <c r="C302" i="3"/>
  <c r="D302" i="3"/>
  <c r="E302" i="3"/>
  <c r="F302" i="3"/>
  <c r="G302" i="3"/>
  <c r="H302" i="3"/>
  <c r="I302" i="3"/>
  <c r="J302" i="3"/>
  <c r="K302" i="3"/>
  <c r="L302" i="3"/>
  <c r="B303" i="3"/>
  <c r="C303" i="3"/>
  <c r="D303" i="3"/>
  <c r="E303" i="3"/>
  <c r="F303" i="3"/>
  <c r="G303" i="3"/>
  <c r="H303" i="3"/>
  <c r="I303" i="3"/>
  <c r="J303" i="3"/>
  <c r="K303" i="3"/>
  <c r="L303" i="3"/>
  <c r="B304" i="3"/>
  <c r="C304" i="3"/>
  <c r="D304" i="3"/>
  <c r="E304" i="3"/>
  <c r="F304" i="3"/>
  <c r="G304" i="3"/>
  <c r="H304" i="3"/>
  <c r="I304" i="3"/>
  <c r="J304" i="3"/>
  <c r="K304" i="3"/>
  <c r="L304" i="3"/>
  <c r="B284" i="3"/>
  <c r="C284" i="3"/>
  <c r="D284" i="3"/>
  <c r="E284" i="3"/>
  <c r="F284" i="3"/>
  <c r="H284" i="3"/>
  <c r="I284" i="3"/>
  <c r="J284" i="3"/>
  <c r="K284" i="3"/>
  <c r="L284" i="3"/>
  <c r="B285" i="3"/>
  <c r="D285" i="3"/>
  <c r="E285" i="3"/>
  <c r="H285" i="3"/>
  <c r="I285" i="3"/>
  <c r="J285" i="3"/>
  <c r="K285" i="3"/>
  <c r="L285" i="3"/>
  <c r="B286" i="3"/>
  <c r="C286" i="3"/>
  <c r="D286" i="3"/>
  <c r="E286" i="3"/>
  <c r="F286" i="3"/>
  <c r="G286" i="3"/>
  <c r="H286" i="3"/>
  <c r="I286" i="3"/>
  <c r="J286" i="3"/>
  <c r="K286" i="3"/>
  <c r="L286" i="3"/>
  <c r="B287" i="3"/>
  <c r="C287" i="3"/>
  <c r="D287" i="3"/>
  <c r="E287" i="3"/>
  <c r="F287" i="3"/>
  <c r="G287" i="3"/>
  <c r="H287" i="3"/>
  <c r="I287" i="3"/>
  <c r="J287" i="3"/>
  <c r="K287" i="3"/>
  <c r="L287" i="3"/>
  <c r="B288" i="3"/>
  <c r="C288" i="3"/>
  <c r="D288" i="3"/>
  <c r="E288" i="3"/>
  <c r="F288" i="3"/>
  <c r="G288" i="3"/>
  <c r="H288" i="3"/>
  <c r="I288" i="3"/>
  <c r="J288" i="3"/>
  <c r="K288" i="3"/>
  <c r="L288" i="3"/>
  <c r="B269" i="3"/>
  <c r="C269" i="3"/>
  <c r="D269" i="3"/>
  <c r="E269" i="3"/>
  <c r="F269" i="3"/>
  <c r="H269" i="3"/>
  <c r="I269" i="3"/>
  <c r="J269" i="3"/>
  <c r="K269" i="3"/>
  <c r="L269" i="3"/>
  <c r="B270" i="3"/>
  <c r="D270" i="3"/>
  <c r="E270" i="3"/>
  <c r="H270" i="3"/>
  <c r="I270" i="3"/>
  <c r="J270" i="3"/>
  <c r="K270" i="3"/>
  <c r="L270" i="3"/>
  <c r="B271" i="3"/>
  <c r="C271" i="3"/>
  <c r="D271" i="3"/>
  <c r="E271" i="3"/>
  <c r="F271" i="3"/>
  <c r="G271" i="3"/>
  <c r="H271" i="3"/>
  <c r="I271" i="3"/>
  <c r="J271" i="3"/>
  <c r="K271" i="3"/>
  <c r="L271" i="3"/>
  <c r="B272" i="3"/>
  <c r="C272" i="3"/>
  <c r="D272" i="3"/>
  <c r="E272" i="3"/>
  <c r="F272" i="3"/>
  <c r="G272" i="3"/>
  <c r="H272" i="3"/>
  <c r="I272" i="3"/>
  <c r="J272" i="3"/>
  <c r="K272" i="3"/>
  <c r="L272" i="3"/>
  <c r="B273" i="3"/>
  <c r="C273" i="3"/>
  <c r="D273" i="3"/>
  <c r="E273" i="3"/>
  <c r="F273" i="3"/>
  <c r="G273" i="3"/>
  <c r="H273" i="3"/>
  <c r="I273" i="3"/>
  <c r="J273" i="3"/>
  <c r="K273" i="3"/>
  <c r="L273" i="3"/>
  <c r="B254" i="3"/>
  <c r="C254" i="3"/>
  <c r="D254" i="3"/>
  <c r="E254" i="3"/>
  <c r="F254" i="3"/>
  <c r="H254" i="3"/>
  <c r="I254" i="3"/>
  <c r="J254" i="3"/>
  <c r="K254" i="3"/>
  <c r="L254" i="3"/>
  <c r="B255" i="3"/>
  <c r="D255" i="3"/>
  <c r="E255" i="3"/>
  <c r="H255" i="3"/>
  <c r="I255" i="3"/>
  <c r="J255" i="3"/>
  <c r="K255" i="3"/>
  <c r="L255" i="3"/>
  <c r="B256" i="3"/>
  <c r="C256" i="3"/>
  <c r="D256" i="3"/>
  <c r="E256" i="3"/>
  <c r="E260" i="3" s="1"/>
  <c r="F256" i="3"/>
  <c r="G256" i="3"/>
  <c r="H256" i="3"/>
  <c r="I256" i="3"/>
  <c r="J256" i="3"/>
  <c r="K256" i="3"/>
  <c r="L256" i="3"/>
  <c r="B257" i="3"/>
  <c r="C257" i="3"/>
  <c r="D257" i="3"/>
  <c r="E257" i="3"/>
  <c r="F257" i="3"/>
  <c r="G257" i="3"/>
  <c r="H257" i="3"/>
  <c r="I257" i="3"/>
  <c r="J257" i="3"/>
  <c r="K257" i="3"/>
  <c r="L257" i="3"/>
  <c r="B258" i="3"/>
  <c r="C258" i="3"/>
  <c r="D258" i="3"/>
  <c r="E258" i="3"/>
  <c r="F258" i="3"/>
  <c r="G258" i="3"/>
  <c r="H258" i="3"/>
  <c r="I258" i="3"/>
  <c r="J258" i="3"/>
  <c r="K258" i="3"/>
  <c r="L258" i="3"/>
  <c r="K239" i="3"/>
  <c r="L239" i="3"/>
  <c r="K240" i="3"/>
  <c r="K245" i="3" s="1"/>
  <c r="L240" i="3"/>
  <c r="K241" i="3"/>
  <c r="L241" i="3"/>
  <c r="K242" i="3"/>
  <c r="L242" i="3"/>
  <c r="K243" i="3"/>
  <c r="L243" i="3"/>
  <c r="J239" i="3"/>
  <c r="J240" i="3"/>
  <c r="J241" i="3"/>
  <c r="J242" i="3"/>
  <c r="J243" i="3"/>
  <c r="I239" i="3"/>
  <c r="I240" i="3"/>
  <c r="I241" i="3"/>
  <c r="I242" i="3"/>
  <c r="I243" i="3"/>
  <c r="H239" i="3"/>
  <c r="H240" i="3"/>
  <c r="H241" i="3"/>
  <c r="H242" i="3"/>
  <c r="H243" i="3"/>
  <c r="G241" i="3"/>
  <c r="G242" i="3"/>
  <c r="G243" i="3"/>
  <c r="F239" i="3"/>
  <c r="F241" i="3"/>
  <c r="F242" i="3"/>
  <c r="F245" i="3" s="1"/>
  <c r="F243" i="3"/>
  <c r="E239" i="3"/>
  <c r="E240" i="3"/>
  <c r="E241" i="3"/>
  <c r="E242" i="3"/>
  <c r="E243" i="3"/>
  <c r="D243" i="3"/>
  <c r="D239" i="3"/>
  <c r="D240" i="3"/>
  <c r="D241" i="3"/>
  <c r="D242" i="3"/>
  <c r="C243" i="3"/>
  <c r="C239" i="3"/>
  <c r="C241" i="3"/>
  <c r="C242" i="3"/>
  <c r="B243" i="3"/>
  <c r="B239" i="3"/>
  <c r="B240" i="3"/>
  <c r="B241" i="3"/>
  <c r="B242" i="3"/>
  <c r="G237" i="3"/>
  <c r="F238" i="3"/>
  <c r="E238" i="3"/>
  <c r="B238" i="3"/>
  <c r="E583" i="3"/>
  <c r="L297" i="3"/>
  <c r="L298" i="3"/>
  <c r="K296" i="3"/>
  <c r="K307" i="3" s="1"/>
  <c r="K305" i="3" s="1"/>
  <c r="V304" i="3" s="1"/>
  <c r="J296" i="3"/>
  <c r="I296" i="3"/>
  <c r="I297" i="3"/>
  <c r="I298" i="3"/>
  <c r="I299" i="3"/>
  <c r="H296" i="3"/>
  <c r="H297" i="3"/>
  <c r="H298" i="3"/>
  <c r="H307" i="3" s="1"/>
  <c r="H305" i="3" s="1"/>
  <c r="V301" i="3" s="1"/>
  <c r="H299" i="3"/>
  <c r="G296" i="3"/>
  <c r="G297" i="3"/>
  <c r="G298" i="3"/>
  <c r="G307" i="3" s="1"/>
  <c r="G305" i="3" s="1"/>
  <c r="V300" i="3" s="1"/>
  <c r="F315" i="3" s="1"/>
  <c r="F296" i="3"/>
  <c r="F297" i="3"/>
  <c r="F299" i="3"/>
  <c r="E296" i="3"/>
  <c r="E307" i="3" s="1"/>
  <c r="E305" i="3" s="1"/>
  <c r="V298" i="3" s="1"/>
  <c r="F313" i="3" s="1"/>
  <c r="E298" i="3"/>
  <c r="E299" i="3"/>
  <c r="B297" i="3"/>
  <c r="B298" i="3"/>
  <c r="B299" i="3"/>
  <c r="L295" i="3"/>
  <c r="J295" i="3"/>
  <c r="I295" i="3"/>
  <c r="H295" i="3"/>
  <c r="F295" i="3"/>
  <c r="C295" i="3"/>
  <c r="L281" i="3"/>
  <c r="L282" i="3"/>
  <c r="K280" i="3"/>
  <c r="J280" i="3"/>
  <c r="I280" i="3"/>
  <c r="I290" i="3" s="1"/>
  <c r="I281" i="3"/>
  <c r="I282" i="3"/>
  <c r="I283" i="3"/>
  <c r="H280" i="3"/>
  <c r="H281" i="3"/>
  <c r="H282" i="3"/>
  <c r="H283" i="3"/>
  <c r="G280" i="3"/>
  <c r="G281" i="3"/>
  <c r="G282" i="3"/>
  <c r="F280" i="3"/>
  <c r="F281" i="3"/>
  <c r="F290" i="3" s="1"/>
  <c r="F283" i="3"/>
  <c r="E280" i="3"/>
  <c r="E282" i="3"/>
  <c r="E283" i="3"/>
  <c r="E291" i="3" s="1"/>
  <c r="E289" i="3" s="1"/>
  <c r="T298" i="3" s="1"/>
  <c r="E313" i="3" s="1"/>
  <c r="L279" i="3"/>
  <c r="J279" i="3"/>
  <c r="I279" i="3"/>
  <c r="H279" i="3"/>
  <c r="F279" i="3"/>
  <c r="E279" i="3"/>
  <c r="C279" i="3"/>
  <c r="B281" i="3"/>
  <c r="B290" i="3" s="1"/>
  <c r="B282" i="3"/>
  <c r="B283" i="3"/>
  <c r="L266" i="3"/>
  <c r="L267" i="3"/>
  <c r="L276" i="3" s="1"/>
  <c r="L274" i="3" s="1"/>
  <c r="S305" i="3" s="1"/>
  <c r="K265" i="3"/>
  <c r="J265" i="3"/>
  <c r="I265" i="3"/>
  <c r="I266" i="3"/>
  <c r="I267" i="3"/>
  <c r="I268" i="3"/>
  <c r="H265" i="3"/>
  <c r="H266" i="3"/>
  <c r="H267" i="3"/>
  <c r="H268" i="3"/>
  <c r="G265" i="3"/>
  <c r="G266" i="3"/>
  <c r="G275" i="3" s="1"/>
  <c r="G267" i="3"/>
  <c r="F268" i="3"/>
  <c r="F265" i="3"/>
  <c r="F266" i="3"/>
  <c r="F276" i="3" s="1"/>
  <c r="F274" i="3" s="1"/>
  <c r="S299" i="3" s="1"/>
  <c r="E268" i="3"/>
  <c r="E265" i="3"/>
  <c r="E267" i="3"/>
  <c r="B266" i="3"/>
  <c r="B267" i="3"/>
  <c r="B268" i="3"/>
  <c r="L264" i="3"/>
  <c r="J264" i="3"/>
  <c r="I264" i="3"/>
  <c r="H264" i="3"/>
  <c r="F264" i="3"/>
  <c r="C264" i="3"/>
  <c r="J151" i="3"/>
  <c r="I151" i="3"/>
  <c r="L251" i="3"/>
  <c r="L252" i="3"/>
  <c r="L260" i="3" s="1"/>
  <c r="K250" i="3"/>
  <c r="J250" i="3"/>
  <c r="I250" i="3"/>
  <c r="I251" i="3"/>
  <c r="I261" i="3" s="1"/>
  <c r="I259" i="3" s="1"/>
  <c r="R302" i="3" s="1"/>
  <c r="I252" i="3"/>
  <c r="I253" i="3"/>
  <c r="H253" i="3"/>
  <c r="H250" i="3"/>
  <c r="H261" i="3" s="1"/>
  <c r="H259" i="3" s="1"/>
  <c r="R301" i="3" s="1"/>
  <c r="H251" i="3"/>
  <c r="H252" i="3"/>
  <c r="F253" i="3"/>
  <c r="G250" i="3"/>
  <c r="G260" i="3" s="1"/>
  <c r="G251" i="3"/>
  <c r="G252" i="3"/>
  <c r="F250" i="3"/>
  <c r="F251" i="3"/>
  <c r="F261" i="3" s="1"/>
  <c r="F259" i="3" s="1"/>
  <c r="R299" i="3" s="1"/>
  <c r="C314" i="3" s="1"/>
  <c r="E250" i="3"/>
  <c r="E252" i="3"/>
  <c r="E253" i="3"/>
  <c r="B253" i="3"/>
  <c r="B251" i="3"/>
  <c r="B252" i="3"/>
  <c r="L249" i="3"/>
  <c r="J249" i="3"/>
  <c r="I249" i="3"/>
  <c r="H249" i="3"/>
  <c r="F249" i="3"/>
  <c r="C249" i="3"/>
  <c r="C260" i="3" s="1"/>
  <c r="B237" i="3"/>
  <c r="E237" i="3"/>
  <c r="H237" i="3"/>
  <c r="I237" i="3"/>
  <c r="L237" i="3"/>
  <c r="H238" i="3"/>
  <c r="I238" i="3"/>
  <c r="B236" i="3"/>
  <c r="F236" i="3"/>
  <c r="G236" i="3"/>
  <c r="H236" i="3"/>
  <c r="I236" i="3"/>
  <c r="L236" i="3"/>
  <c r="K235" i="3"/>
  <c r="J235" i="3"/>
  <c r="I235" i="3"/>
  <c r="H235" i="3"/>
  <c r="G235" i="3"/>
  <c r="F235" i="3"/>
  <c r="E235" i="3"/>
  <c r="L234" i="3"/>
  <c r="J234" i="3"/>
  <c r="I234" i="3"/>
  <c r="H234" i="3"/>
  <c r="F234" i="3"/>
  <c r="C234" i="3"/>
  <c r="J252" i="3"/>
  <c r="J266" i="3"/>
  <c r="K266" i="3"/>
  <c r="J282" i="3"/>
  <c r="J237" i="3"/>
  <c r="K253" i="3"/>
  <c r="J253" i="3"/>
  <c r="J267" i="3"/>
  <c r="K268" i="3"/>
  <c r="J268" i="3"/>
  <c r="J297" i="3"/>
  <c r="K297" i="3"/>
  <c r="J299" i="3"/>
  <c r="K299" i="3"/>
  <c r="K283" i="3"/>
  <c r="J283" i="3"/>
  <c r="K281" i="3"/>
  <c r="J281" i="3"/>
  <c r="J290" i="3" s="1"/>
  <c r="K236" i="3"/>
  <c r="J236" i="3"/>
  <c r="J298" i="3"/>
  <c r="K251" i="3"/>
  <c r="J251" i="3"/>
  <c r="K238" i="3"/>
  <c r="J238" i="3"/>
  <c r="F223" i="3"/>
  <c r="F298" i="3"/>
  <c r="D298" i="3"/>
  <c r="C298" i="3"/>
  <c r="E222" i="3"/>
  <c r="E281" i="3"/>
  <c r="C281" i="3"/>
  <c r="F222" i="3"/>
  <c r="D297" i="3"/>
  <c r="C297" i="3"/>
  <c r="K295" i="3"/>
  <c r="K298" i="3"/>
  <c r="E224" i="3"/>
  <c r="G283" i="3"/>
  <c r="E220" i="3"/>
  <c r="B279" i="3"/>
  <c r="D279" i="3"/>
  <c r="D290" i="3" s="1"/>
  <c r="D224" i="3"/>
  <c r="G268" i="3"/>
  <c r="F221" i="3"/>
  <c r="C296" i="3"/>
  <c r="D296" i="3"/>
  <c r="C221" i="3"/>
  <c r="C250" i="3"/>
  <c r="D250" i="3"/>
  <c r="D261" i="3" s="1"/>
  <c r="D259" i="3" s="1"/>
  <c r="R297" i="3" s="1"/>
  <c r="E221" i="3"/>
  <c r="C280" i="3"/>
  <c r="D280" i="3"/>
  <c r="D222" i="3"/>
  <c r="D266" i="3"/>
  <c r="E266" i="3"/>
  <c r="C266" i="3"/>
  <c r="D223" i="3"/>
  <c r="F267" i="3"/>
  <c r="D267" i="3"/>
  <c r="E223" i="3"/>
  <c r="F282" i="3"/>
  <c r="D282" i="3"/>
  <c r="C224" i="3"/>
  <c r="G253" i="3"/>
  <c r="F224" i="3"/>
  <c r="G299" i="3"/>
  <c r="D221" i="3"/>
  <c r="C265" i="3"/>
  <c r="D265" i="3"/>
  <c r="L253" i="3"/>
  <c r="D253" i="3"/>
  <c r="C253" i="3"/>
  <c r="C237" i="3"/>
  <c r="K237" i="3"/>
  <c r="K234" i="3"/>
  <c r="L296" i="3"/>
  <c r="B296" i="3"/>
  <c r="K279" i="3"/>
  <c r="L265" i="3"/>
  <c r="B265" i="3"/>
  <c r="L299" i="3"/>
  <c r="D299" i="3"/>
  <c r="C299" i="3"/>
  <c r="C252" i="3"/>
  <c r="K252" i="3"/>
  <c r="B280" i="3"/>
  <c r="L280" i="3"/>
  <c r="L235" i="3"/>
  <c r="L245" i="3" s="1"/>
  <c r="B235" i="3"/>
  <c r="K282" i="3"/>
  <c r="C282" i="3"/>
  <c r="K264" i="3"/>
  <c r="K249" i="3"/>
  <c r="K267" i="3"/>
  <c r="C267" i="3"/>
  <c r="L238" i="3"/>
  <c r="D238" i="3"/>
  <c r="C238" i="3"/>
  <c r="L250" i="3"/>
  <c r="B250" i="3"/>
  <c r="D268" i="3"/>
  <c r="C268" i="3"/>
  <c r="L268" i="3"/>
  <c r="D283" i="3"/>
  <c r="L283" i="3"/>
  <c r="C283" i="3"/>
  <c r="E295" i="3"/>
  <c r="E264" i="3"/>
  <c r="E234" i="3"/>
  <c r="E249" i="3"/>
  <c r="F330" i="3"/>
  <c r="C330" i="3"/>
  <c r="H77" i="18"/>
  <c r="H108" i="18"/>
  <c r="D96" i="18"/>
  <c r="B324" i="3"/>
  <c r="B334" i="3"/>
  <c r="C520" i="3" s="1" a="1"/>
  <c r="C520" i="3" s="1"/>
  <c r="G520" i="3" s="1"/>
  <c r="D324" i="3"/>
  <c r="A333" i="3"/>
  <c r="G324" i="3"/>
  <c r="C326" i="3"/>
  <c r="G328" i="3"/>
  <c r="D325" i="3"/>
  <c r="D327" i="3"/>
  <c r="A327" i="3"/>
  <c r="A229" i="3"/>
  <c r="A222" i="3"/>
  <c r="A401" i="3"/>
  <c r="C421" i="3" s="1"/>
  <c r="A228" i="3"/>
  <c r="D220" i="3"/>
  <c r="B264" i="3"/>
  <c r="C220" i="3"/>
  <c r="B249" i="3"/>
  <c r="G249" i="3"/>
  <c r="L421" i="3"/>
  <c r="J421" i="3" s="1"/>
  <c r="C483" i="3" s="1"/>
  <c r="H113" i="18"/>
  <c r="H121" i="8"/>
  <c r="H100" i="18"/>
  <c r="H83" i="18"/>
  <c r="H93" i="18"/>
  <c r="N113" i="13"/>
  <c r="N115" i="13" s="1"/>
  <c r="N114" i="13"/>
  <c r="D393" i="3"/>
  <c r="G393" i="3"/>
  <c r="D394" i="3"/>
  <c r="C395" i="3"/>
  <c r="D396" i="3"/>
  <c r="C399" i="3"/>
  <c r="F399" i="3"/>
  <c r="I393" i="3"/>
  <c r="K310" i="3"/>
  <c r="Q310" i="3"/>
  <c r="D167" i="3"/>
  <c r="C255" i="3"/>
  <c r="D249" i="3"/>
  <c r="G264" i="3"/>
  <c r="G276" i="3" s="1"/>
  <c r="G274" i="3" s="1"/>
  <c r="S300" i="3" s="1"/>
  <c r="D315" i="3" s="1"/>
  <c r="G279" i="3"/>
  <c r="G290" i="3" s="1"/>
  <c r="D264" i="3"/>
  <c r="F270" i="3"/>
  <c r="F285" i="3"/>
  <c r="F301" i="3"/>
  <c r="K393" i="3"/>
  <c r="J395" i="3"/>
  <c r="D234" i="3"/>
  <c r="N393" i="3"/>
  <c r="C251" i="3"/>
  <c r="K396" i="3"/>
  <c r="M399" i="3"/>
  <c r="D252" i="3"/>
  <c r="J399" i="3"/>
  <c r="K394" i="3"/>
  <c r="D295" i="3"/>
  <c r="G234" i="3"/>
  <c r="G246" i="3" s="1"/>
  <c r="G244" i="3" s="1"/>
  <c r="Q300" i="3" s="1"/>
  <c r="B315" i="3" s="1"/>
  <c r="G295" i="3"/>
  <c r="F240" i="3"/>
  <c r="C240" i="3"/>
  <c r="C236" i="3"/>
  <c r="C245" i="3" s="1"/>
  <c r="D237" i="3"/>
  <c r="D235" i="3"/>
  <c r="D281" i="3"/>
  <c r="D170" i="3"/>
  <c r="F220" i="3"/>
  <c r="B295" i="3"/>
  <c r="B306" i="3" s="1"/>
  <c r="B225" i="3"/>
  <c r="G239" i="3"/>
  <c r="C222" i="3"/>
  <c r="I222" i="3" s="1"/>
  <c r="D477" i="3" s="1"/>
  <c r="B220" i="3"/>
  <c r="G220" i="3" s="1"/>
  <c r="B221" i="3"/>
  <c r="C235" i="3"/>
  <c r="C223" i="3"/>
  <c r="F252" i="3"/>
  <c r="B222" i="3"/>
  <c r="B224" i="3"/>
  <c r="I224" i="3"/>
  <c r="K224" i="3" s="1"/>
  <c r="B226" i="3"/>
  <c r="B223" i="3"/>
  <c r="F237" i="3"/>
  <c r="E236" i="3"/>
  <c r="D236" i="3"/>
  <c r="D246" i="3" s="1"/>
  <c r="D244" i="3" s="1"/>
  <c r="Q297" i="3" s="1"/>
  <c r="B312" i="3" s="1"/>
  <c r="I508" i="3"/>
  <c r="B234" i="3"/>
  <c r="U194" i="3"/>
  <c r="W194" i="3" s="1"/>
  <c r="U192" i="3"/>
  <c r="W192" i="3" s="1"/>
  <c r="X193" i="3"/>
  <c r="Y193" i="3"/>
  <c r="Z193" i="3" s="1"/>
  <c r="K228" i="3"/>
  <c r="D483" i="3"/>
  <c r="K260" i="3"/>
  <c r="I245" i="3"/>
  <c r="F291" i="3"/>
  <c r="F289" i="3" s="1"/>
  <c r="T299" i="3" s="1"/>
  <c r="G240" i="3"/>
  <c r="E297" i="3"/>
  <c r="I221" i="3"/>
  <c r="K221" i="3" s="1"/>
  <c r="H260" i="3"/>
  <c r="K27" i="4"/>
  <c r="D251" i="3"/>
  <c r="E251" i="3"/>
  <c r="K291" i="3"/>
  <c r="K289" i="3" s="1"/>
  <c r="T304" i="3" s="1"/>
  <c r="F275" i="3"/>
  <c r="G18" i="4"/>
  <c r="E245" i="3"/>
  <c r="G238" i="3"/>
  <c r="I291" i="3"/>
  <c r="I289" i="3" s="1"/>
  <c r="T302" i="3" s="1"/>
  <c r="D94" i="8"/>
  <c r="D89" i="8"/>
  <c r="D106" i="8"/>
  <c r="D84" i="8"/>
  <c r="F115" i="8"/>
  <c r="F126" i="8"/>
  <c r="F77" i="8"/>
  <c r="F90" i="8"/>
  <c r="F107" i="8"/>
  <c r="F104" i="8"/>
  <c r="F91" i="8"/>
  <c r="F101" i="8"/>
  <c r="F84" i="8"/>
  <c r="F105" i="8"/>
  <c r="F95" i="8"/>
  <c r="F80" i="8"/>
  <c r="F89" i="8"/>
  <c r="G106" i="8"/>
  <c r="H77" i="8"/>
  <c r="E77" i="8"/>
  <c r="E107" i="8"/>
  <c r="E81" i="8"/>
  <c r="F97" i="8"/>
  <c r="F83" i="8"/>
  <c r="G77" i="8"/>
  <c r="G100" i="8"/>
  <c r="D102" i="8"/>
  <c r="D99" i="8"/>
  <c r="D93" i="8"/>
  <c r="H92" i="8"/>
  <c r="D91" i="8"/>
  <c r="D77" i="8"/>
  <c r="K77" i="8"/>
  <c r="K79" i="8" s="1"/>
  <c r="K114" i="8" s="1"/>
  <c r="K122" i="8" s="1"/>
  <c r="K98" i="8"/>
  <c r="G92" i="8"/>
  <c r="G90" i="8"/>
  <c r="G89" i="8"/>
  <c r="G84" i="8"/>
  <c r="F99" i="8"/>
  <c r="J77" i="8"/>
  <c r="M77" i="8"/>
  <c r="M100" i="8" s="1"/>
  <c r="D87" i="8"/>
  <c r="E86" i="8"/>
  <c r="M85" i="8"/>
  <c r="G83" i="8"/>
  <c r="D82" i="8"/>
  <c r="D96" i="8"/>
  <c r="E115" i="8"/>
  <c r="E126" i="8" s="1"/>
  <c r="D87" i="13"/>
  <c r="D81" i="13"/>
  <c r="D113" i="13"/>
  <c r="D119" i="8" s="1"/>
  <c r="D80" i="13"/>
  <c r="D85" i="13"/>
  <c r="D83" i="13"/>
  <c r="D84" i="13"/>
  <c r="D89" i="13"/>
  <c r="D90" i="13"/>
  <c r="D106" i="13"/>
  <c r="D98" i="13"/>
  <c r="D79" i="13"/>
  <c r="D114" i="13"/>
  <c r="D123" i="8"/>
  <c r="D88" i="13"/>
  <c r="D92" i="13"/>
  <c r="D100" i="13"/>
  <c r="D104" i="13"/>
  <c r="D107" i="13"/>
  <c r="I92" i="13"/>
  <c r="I77" i="13"/>
  <c r="I84" i="13" s="1"/>
  <c r="I98" i="13"/>
  <c r="I105" i="13"/>
  <c r="I87" i="13"/>
  <c r="I80" i="13"/>
  <c r="I81" i="13"/>
  <c r="D86" i="13"/>
  <c r="D105" i="13"/>
  <c r="I91" i="13"/>
  <c r="I101" i="13"/>
  <c r="H77" i="13"/>
  <c r="H91" i="13" s="1"/>
  <c r="L77" i="13"/>
  <c r="L90" i="13"/>
  <c r="E77" i="13"/>
  <c r="E85" i="13"/>
  <c r="E106" i="13"/>
  <c r="E84" i="13"/>
  <c r="E93" i="13"/>
  <c r="E108" i="13"/>
  <c r="J77" i="13"/>
  <c r="J82" i="13" s="1"/>
  <c r="F77" i="13"/>
  <c r="G77" i="13"/>
  <c r="G93" i="13" s="1"/>
  <c r="E103" i="13"/>
  <c r="E95" i="13"/>
  <c r="E100" i="13"/>
  <c r="E98" i="13"/>
  <c r="E99" i="13"/>
  <c r="E96" i="13"/>
  <c r="E92" i="13"/>
  <c r="E105" i="13"/>
  <c r="E88" i="13"/>
  <c r="M77" i="13"/>
  <c r="M99" i="13" s="1"/>
  <c r="F84" i="13"/>
  <c r="D91" i="13"/>
  <c r="D93" i="13"/>
  <c r="D94" i="13"/>
  <c r="D95" i="13"/>
  <c r="L95" i="13"/>
  <c r="D97" i="13"/>
  <c r="D99" i="13"/>
  <c r="L103" i="13"/>
  <c r="M104" i="13"/>
  <c r="I97" i="13"/>
  <c r="E86" i="13"/>
  <c r="K77" i="13"/>
  <c r="K102" i="13" s="1"/>
  <c r="E79" i="13"/>
  <c r="E114" i="13" s="1"/>
  <c r="E123" i="8" s="1"/>
  <c r="E80" i="13"/>
  <c r="E81" i="13"/>
  <c r="D82" i="13"/>
  <c r="L94" i="13"/>
  <c r="D101" i="13"/>
  <c r="D102" i="13"/>
  <c r="D103" i="13"/>
  <c r="H105" i="13"/>
  <c r="D108" i="13"/>
  <c r="M105" i="13"/>
  <c r="D107" i="17"/>
  <c r="G85" i="17"/>
  <c r="G91" i="17"/>
  <c r="G98" i="17"/>
  <c r="G82" i="17"/>
  <c r="G88" i="17"/>
  <c r="G105" i="17"/>
  <c r="G84" i="17"/>
  <c r="G89" i="17"/>
  <c r="G92" i="17"/>
  <c r="G96" i="17"/>
  <c r="G100" i="17"/>
  <c r="G104" i="17"/>
  <c r="G108" i="17"/>
  <c r="G93" i="17"/>
  <c r="G102" i="17"/>
  <c r="G86" i="17"/>
  <c r="G113" i="17"/>
  <c r="G120" i="8" s="1"/>
  <c r="G106" i="17"/>
  <c r="G90" i="17"/>
  <c r="G97" i="17"/>
  <c r="D77" i="17"/>
  <c r="D91" i="17"/>
  <c r="J77" i="17"/>
  <c r="H77" i="17"/>
  <c r="H105" i="17"/>
  <c r="K77" i="17"/>
  <c r="K83" i="17" s="1"/>
  <c r="E88" i="17"/>
  <c r="E77" i="17"/>
  <c r="E97" i="17"/>
  <c r="L77" i="17"/>
  <c r="E84" i="17"/>
  <c r="E80" i="17"/>
  <c r="G83" i="17"/>
  <c r="D98" i="17"/>
  <c r="D106" i="17"/>
  <c r="D108" i="17"/>
  <c r="G107" i="17"/>
  <c r="G95" i="17"/>
  <c r="M77" i="17"/>
  <c r="M91" i="17"/>
  <c r="D90" i="17"/>
  <c r="D100" i="17"/>
  <c r="D101" i="17"/>
  <c r="D102" i="17"/>
  <c r="G94" i="17"/>
  <c r="G103" i="17"/>
  <c r="E95" i="17"/>
  <c r="I77" i="17"/>
  <c r="I94" i="17" s="1"/>
  <c r="G87" i="17"/>
  <c r="D92" i="17"/>
  <c r="D95" i="17"/>
  <c r="G99" i="17"/>
  <c r="G80" i="17"/>
  <c r="F77" i="17"/>
  <c r="F84" i="17"/>
  <c r="G79" i="17"/>
  <c r="G114" i="17"/>
  <c r="G81" i="17"/>
  <c r="F82" i="17"/>
  <c r="E83" i="17"/>
  <c r="M83" i="17"/>
  <c r="G115" i="17"/>
  <c r="G128" i="8"/>
  <c r="I96" i="18"/>
  <c r="H98" i="18"/>
  <c r="H81" i="18"/>
  <c r="H94" i="18"/>
  <c r="H95" i="18"/>
  <c r="H79" i="18"/>
  <c r="H114" i="18" s="1"/>
  <c r="H125" i="8" s="1"/>
  <c r="K77" i="18"/>
  <c r="I77" i="18"/>
  <c r="I92" i="18"/>
  <c r="H106" i="18"/>
  <c r="H88" i="18"/>
  <c r="H96" i="18"/>
  <c r="D77" i="18"/>
  <c r="D87" i="18" s="1"/>
  <c r="F77" i="18"/>
  <c r="F79" i="18" s="1"/>
  <c r="F114" i="18" s="1"/>
  <c r="F125" i="8" s="1"/>
  <c r="J77" i="18"/>
  <c r="J90" i="18"/>
  <c r="B520" i="3" a="1"/>
  <c r="B520" i="3" s="1"/>
  <c r="F520" i="3" s="1"/>
  <c r="H97" i="18"/>
  <c r="H105" i="18"/>
  <c r="H99" i="18"/>
  <c r="F100" i="18"/>
  <c r="L77" i="18"/>
  <c r="G77" i="18"/>
  <c r="M77" i="18"/>
  <c r="E89" i="18"/>
  <c r="E93" i="18"/>
  <c r="E95" i="18"/>
  <c r="E97" i="18"/>
  <c r="E99" i="18"/>
  <c r="E103" i="18"/>
  <c r="E106" i="18"/>
  <c r="E108" i="18"/>
  <c r="E87" i="18"/>
  <c r="E80" i="18"/>
  <c r="E82" i="18"/>
  <c r="E91" i="18"/>
  <c r="E79" i="18"/>
  <c r="E105" i="18"/>
  <c r="E81" i="18"/>
  <c r="E92" i="18"/>
  <c r="E94" i="18"/>
  <c r="E96" i="18"/>
  <c r="E98" i="18"/>
  <c r="E84" i="18"/>
  <c r="E102" i="18"/>
  <c r="E104" i="18"/>
  <c r="E107" i="18"/>
  <c r="E85" i="18"/>
  <c r="E90" i="18"/>
  <c r="E100" i="18"/>
  <c r="E86" i="18"/>
  <c r="E83" i="18"/>
  <c r="E113" i="18"/>
  <c r="E121" i="8" s="1"/>
  <c r="E88" i="18"/>
  <c r="E101" i="18"/>
  <c r="J84" i="18"/>
  <c r="J95" i="18"/>
  <c r="J107" i="18"/>
  <c r="J80" i="18"/>
  <c r="J89" i="18"/>
  <c r="J87" i="18"/>
  <c r="J96" i="18"/>
  <c r="J104" i="18"/>
  <c r="J113" i="18"/>
  <c r="J121" i="8" s="1"/>
  <c r="J82" i="18"/>
  <c r="J92" i="18"/>
  <c r="J97" i="18"/>
  <c r="J101" i="18"/>
  <c r="J94" i="18"/>
  <c r="J98" i="18"/>
  <c r="J102" i="18"/>
  <c r="H101" i="18"/>
  <c r="H87" i="18"/>
  <c r="H82" i="18"/>
  <c r="M107" i="18"/>
  <c r="M102" i="18"/>
  <c r="M84" i="18"/>
  <c r="H80" i="18"/>
  <c r="H90" i="18"/>
  <c r="M98" i="18"/>
  <c r="M96" i="18"/>
  <c r="H104" i="18"/>
  <c r="H102" i="18"/>
  <c r="H86" i="18"/>
  <c r="I102" i="18"/>
  <c r="M108" i="18"/>
  <c r="M100" i="18"/>
  <c r="H89" i="18"/>
  <c r="M89" i="18"/>
  <c r="M79" i="18"/>
  <c r="M91" i="18"/>
  <c r="M99" i="18"/>
  <c r="H91" i="18"/>
  <c r="I103" i="18"/>
  <c r="M106" i="18"/>
  <c r="M103" i="18"/>
  <c r="M88" i="18"/>
  <c r="H85" i="18"/>
  <c r="H92" i="18"/>
  <c r="H107" i="18"/>
  <c r="I85" i="18"/>
  <c r="M81" i="18"/>
  <c r="M95" i="18"/>
  <c r="H103" i="18"/>
  <c r="H84" i="18"/>
  <c r="B261" i="3"/>
  <c r="B259" i="3" s="1"/>
  <c r="R295" i="3" s="1"/>
  <c r="C310" i="3" s="1"/>
  <c r="D479" i="3"/>
  <c r="G508" i="3"/>
  <c r="B291" i="3"/>
  <c r="B289" i="3" s="1"/>
  <c r="T295" i="3" s="1"/>
  <c r="E310" i="3" s="1"/>
  <c r="A399" i="3"/>
  <c r="C419" i="3"/>
  <c r="D419" i="3" s="1"/>
  <c r="A330" i="3"/>
  <c r="A206" i="3"/>
  <c r="A226" i="3"/>
  <c r="G329" i="3"/>
  <c r="D454" i="3"/>
  <c r="G334" i="3"/>
  <c r="C525" i="3" a="1"/>
  <c r="C525" i="3" s="1"/>
  <c r="G525" i="3" s="1"/>
  <c r="A324" i="3"/>
  <c r="A220" i="3"/>
  <c r="B477" i="3"/>
  <c r="D415" i="3"/>
  <c r="F415" i="3"/>
  <c r="L415" i="3"/>
  <c r="B451" i="3"/>
  <c r="A398" i="3"/>
  <c r="C418" i="3" s="1"/>
  <c r="A225" i="3"/>
  <c r="A205" i="3"/>
  <c r="A329" i="3"/>
  <c r="A325" i="3"/>
  <c r="A394" i="3"/>
  <c r="C414" i="3" s="1"/>
  <c r="A201" i="3"/>
  <c r="A204" i="3"/>
  <c r="A328" i="3"/>
  <c r="A397" i="3"/>
  <c r="C417" i="3" s="1"/>
  <c r="L417" i="3" s="1"/>
  <c r="C325" i="3"/>
  <c r="C334" i="3" s="1"/>
  <c r="C521" i="3" s="1" a="1"/>
  <c r="C521" i="3" s="1"/>
  <c r="G521" i="3" s="1"/>
  <c r="E326" i="3"/>
  <c r="E334" i="3" s="1"/>
  <c r="C523" i="3" s="1" a="1"/>
  <c r="C523" i="3" s="1"/>
  <c r="G523" i="3" s="1"/>
  <c r="D326" i="3"/>
  <c r="D334" i="3"/>
  <c r="C522" i="3" a="1"/>
  <c r="C522" i="3"/>
  <c r="G522" i="3" s="1"/>
  <c r="D455" i="3"/>
  <c r="O24" i="4"/>
  <c r="O22" i="4"/>
  <c r="O26" i="4"/>
  <c r="N27" i="4"/>
  <c r="D130" i="3" s="1"/>
  <c r="O21" i="4"/>
  <c r="O20" i="4"/>
  <c r="O23" i="4"/>
  <c r="O18" i="4"/>
  <c r="O25" i="4"/>
  <c r="O19" i="4"/>
  <c r="G115" i="8"/>
  <c r="G126" i="8" s="1"/>
  <c r="J103" i="8"/>
  <c r="F96" i="8"/>
  <c r="E99" i="8"/>
  <c r="M105" i="8"/>
  <c r="M87" i="8"/>
  <c r="D79" i="8"/>
  <c r="D85" i="8"/>
  <c r="D86" i="8"/>
  <c r="D107" i="8"/>
  <c r="D113" i="8"/>
  <c r="D118" i="8" s="1"/>
  <c r="D80" i="8"/>
  <c r="D81" i="8"/>
  <c r="D98" i="8"/>
  <c r="D92" i="8"/>
  <c r="H96" i="8"/>
  <c r="D101" i="8"/>
  <c r="D105" i="8"/>
  <c r="F88" i="8"/>
  <c r="J106" i="8"/>
  <c r="E90" i="8"/>
  <c r="E93" i="8"/>
  <c r="E98" i="8"/>
  <c r="D83" i="8"/>
  <c r="K96" i="8"/>
  <c r="G105" i="8"/>
  <c r="J84" i="8"/>
  <c r="F94" i="8"/>
  <c r="F108" i="8"/>
  <c r="F106" i="8"/>
  <c r="F92" i="8"/>
  <c r="F102" i="8"/>
  <c r="J91" i="8"/>
  <c r="J102" i="8"/>
  <c r="H84" i="8"/>
  <c r="G86" i="8"/>
  <c r="K105" i="8"/>
  <c r="M83" i="8"/>
  <c r="H102" i="8"/>
  <c r="H108" i="8"/>
  <c r="G94" i="8"/>
  <c r="D90" i="8"/>
  <c r="D103" i="8"/>
  <c r="M94" i="8"/>
  <c r="E84" i="8"/>
  <c r="E88" i="8"/>
  <c r="E113" i="8"/>
  <c r="E118" i="8" s="1"/>
  <c r="E102" i="8"/>
  <c r="E94" i="8"/>
  <c r="E79" i="8"/>
  <c r="E114" i="8" s="1"/>
  <c r="E122" i="8" s="1"/>
  <c r="E91" i="8"/>
  <c r="J89" i="8"/>
  <c r="J94" i="8"/>
  <c r="K107" i="8"/>
  <c r="J87" i="8"/>
  <c r="H103" i="8"/>
  <c r="K84" i="8"/>
  <c r="G91" i="8"/>
  <c r="G95" i="8"/>
  <c r="M113" i="8"/>
  <c r="M118" i="8" s="1"/>
  <c r="M107" i="8"/>
  <c r="M96" i="8"/>
  <c r="M81" i="8"/>
  <c r="M82" i="8"/>
  <c r="M99" i="8"/>
  <c r="E80" i="8"/>
  <c r="E92" i="8"/>
  <c r="H81" i="8"/>
  <c r="H86" i="8"/>
  <c r="H113" i="8"/>
  <c r="H118" i="8" s="1"/>
  <c r="H79" i="8"/>
  <c r="H114" i="8"/>
  <c r="H122" i="8" s="1"/>
  <c r="H82" i="8"/>
  <c r="H100" i="8"/>
  <c r="H94" i="8"/>
  <c r="H83" i="8"/>
  <c r="J86" i="8"/>
  <c r="K92" i="8"/>
  <c r="J101" i="8"/>
  <c r="J104" i="8"/>
  <c r="J83" i="8"/>
  <c r="G80" i="8"/>
  <c r="J82" i="8"/>
  <c r="J115" i="8"/>
  <c r="J126" i="8" s="1"/>
  <c r="G85" i="8"/>
  <c r="H97" i="8"/>
  <c r="H107" i="8"/>
  <c r="G101" i="8"/>
  <c r="K80" i="8"/>
  <c r="H99" i="8"/>
  <c r="H104" i="8"/>
  <c r="K91" i="8"/>
  <c r="J113" i="8"/>
  <c r="J118" i="8" s="1"/>
  <c r="J105" i="8"/>
  <c r="J79" i="8"/>
  <c r="J114" i="8" s="1"/>
  <c r="J122" i="8" s="1"/>
  <c r="J97" i="8"/>
  <c r="M95" i="8"/>
  <c r="E97" i="8"/>
  <c r="K87" i="8"/>
  <c r="K102" i="8"/>
  <c r="K88" i="8"/>
  <c r="K101" i="8"/>
  <c r="K108" i="8"/>
  <c r="K113" i="8"/>
  <c r="K118" i="8"/>
  <c r="G87" i="8"/>
  <c r="G88" i="8"/>
  <c r="G82" i="8"/>
  <c r="G113" i="8"/>
  <c r="G118" i="8" s="1"/>
  <c r="G107" i="8"/>
  <c r="G79" i="8"/>
  <c r="G114" i="8" s="1"/>
  <c r="G122" i="8" s="1"/>
  <c r="G96" i="8"/>
  <c r="G108" i="8"/>
  <c r="G93" i="8"/>
  <c r="G98" i="8"/>
  <c r="G97" i="8"/>
  <c r="G99" i="8"/>
  <c r="E106" i="8"/>
  <c r="E89" i="8"/>
  <c r="E103" i="8"/>
  <c r="E101" i="8"/>
  <c r="K94" i="8"/>
  <c r="G103" i="8"/>
  <c r="J95" i="8"/>
  <c r="F113" i="8"/>
  <c r="F118" i="8" s="1"/>
  <c r="F85" i="8"/>
  <c r="F81" i="8"/>
  <c r="F100" i="8"/>
  <c r="F79" i="8"/>
  <c r="F114" i="8" s="1"/>
  <c r="F122" i="8" s="1"/>
  <c r="J96" i="8"/>
  <c r="J99" i="8"/>
  <c r="G81" i="8"/>
  <c r="K85" i="8"/>
  <c r="G104" i="8"/>
  <c r="E83" i="8"/>
  <c r="H95" i="8"/>
  <c r="J81" i="8"/>
  <c r="F86" i="8"/>
  <c r="K93" i="8"/>
  <c r="G102" i="8"/>
  <c r="H89" i="8"/>
  <c r="D95" i="8"/>
  <c r="L101" i="13"/>
  <c r="L91" i="13"/>
  <c r="L98" i="13"/>
  <c r="L99" i="13"/>
  <c r="K99" i="13"/>
  <c r="K79" i="13"/>
  <c r="K114" i="13" s="1"/>
  <c r="K123" i="8" s="1"/>
  <c r="K82" i="13"/>
  <c r="K95" i="13"/>
  <c r="K80" i="13"/>
  <c r="K101" i="13"/>
  <c r="K81" i="13"/>
  <c r="K89" i="13"/>
  <c r="K92" i="13"/>
  <c r="K90" i="13"/>
  <c r="K104" i="13"/>
  <c r="K85" i="13"/>
  <c r="K108" i="13"/>
  <c r="K86" i="13"/>
  <c r="K113" i="13"/>
  <c r="K119" i="8"/>
  <c r="K97" i="13"/>
  <c r="K94" i="13"/>
  <c r="K100" i="13"/>
  <c r="K107" i="13"/>
  <c r="K98" i="13"/>
  <c r="K84" i="13"/>
  <c r="K88" i="13"/>
  <c r="M113" i="13"/>
  <c r="M119" i="8" s="1"/>
  <c r="M131" i="8" s="1"/>
  <c r="M90" i="13"/>
  <c r="M84" i="13"/>
  <c r="M97" i="13"/>
  <c r="M93" i="13"/>
  <c r="H79" i="13"/>
  <c r="H114" i="13" s="1"/>
  <c r="H123" i="8" s="1"/>
  <c r="H83" i="13"/>
  <c r="H88" i="13"/>
  <c r="H84" i="13"/>
  <c r="H113" i="13"/>
  <c r="H119" i="8"/>
  <c r="H81" i="13"/>
  <c r="H85" i="13"/>
  <c r="H87" i="13"/>
  <c r="H82" i="13"/>
  <c r="L86" i="13"/>
  <c r="M83" i="13"/>
  <c r="M107" i="13"/>
  <c r="H86" i="13"/>
  <c r="M80" i="13"/>
  <c r="M96" i="13"/>
  <c r="G88" i="13"/>
  <c r="G101" i="13"/>
  <c r="G96" i="13"/>
  <c r="G85" i="13"/>
  <c r="G97" i="13"/>
  <c r="G86" i="13"/>
  <c r="G94" i="13"/>
  <c r="G89" i="13"/>
  <c r="G91" i="13"/>
  <c r="G81" i="13"/>
  <c r="G99" i="13"/>
  <c r="G80" i="13"/>
  <c r="G90" i="13"/>
  <c r="G108" i="13"/>
  <c r="G105" i="13"/>
  <c r="G107" i="13"/>
  <c r="G82" i="13"/>
  <c r="G95" i="13"/>
  <c r="G102" i="13"/>
  <c r="G104" i="13"/>
  <c r="G100" i="13"/>
  <c r="G92" i="13"/>
  <c r="H108" i="13"/>
  <c r="H104" i="13"/>
  <c r="H96" i="13"/>
  <c r="L96" i="13"/>
  <c r="L104" i="13"/>
  <c r="G83" i="13"/>
  <c r="L82" i="13"/>
  <c r="K87" i="13"/>
  <c r="M81" i="13"/>
  <c r="H98" i="13"/>
  <c r="M79" i="13"/>
  <c r="M114" i="13"/>
  <c r="M123" i="8" s="1"/>
  <c r="H101" i="13"/>
  <c r="M108" i="13"/>
  <c r="H92" i="13"/>
  <c r="M98" i="13"/>
  <c r="L105" i="13"/>
  <c r="M87" i="13"/>
  <c r="M95" i="13"/>
  <c r="F96" i="13"/>
  <c r="F86" i="13"/>
  <c r="F90" i="13"/>
  <c r="F101" i="13"/>
  <c r="F97" i="13"/>
  <c r="F92" i="13"/>
  <c r="F91" i="13"/>
  <c r="F95" i="13"/>
  <c r="F100" i="13"/>
  <c r="F105" i="13"/>
  <c r="F79" i="13"/>
  <c r="F114" i="13"/>
  <c r="F123" i="8"/>
  <c r="F83" i="13"/>
  <c r="F113" i="13"/>
  <c r="F119" i="8"/>
  <c r="F93" i="13"/>
  <c r="F98" i="13"/>
  <c r="F89" i="13"/>
  <c r="F80" i="13"/>
  <c r="F107" i="13"/>
  <c r="F102" i="13"/>
  <c r="F94" i="13"/>
  <c r="F104" i="13"/>
  <c r="F106" i="13"/>
  <c r="F85" i="13"/>
  <c r="F88" i="13"/>
  <c r="F108" i="13"/>
  <c r="F82" i="13"/>
  <c r="F87" i="13"/>
  <c r="F99" i="13"/>
  <c r="F81" i="13"/>
  <c r="F103" i="13"/>
  <c r="E113" i="13"/>
  <c r="E119" i="8" s="1"/>
  <c r="E102" i="13"/>
  <c r="E83" i="13"/>
  <c r="E87" i="13"/>
  <c r="E107" i="13"/>
  <c r="H107" i="13"/>
  <c r="H100" i="13"/>
  <c r="H95" i="13"/>
  <c r="I102" i="13"/>
  <c r="I108" i="13"/>
  <c r="I107" i="13"/>
  <c r="I115" i="13"/>
  <c r="I127" i="8"/>
  <c r="L92" i="13"/>
  <c r="H103" i="13"/>
  <c r="M82" i="13"/>
  <c r="M100" i="13"/>
  <c r="M103" i="13"/>
  <c r="J87" i="13"/>
  <c r="J81" i="13"/>
  <c r="J108" i="13"/>
  <c r="J83" i="13"/>
  <c r="J113" i="13"/>
  <c r="J119" i="8" s="1"/>
  <c r="J131" i="8" s="1"/>
  <c r="J99" i="13"/>
  <c r="J96" i="13"/>
  <c r="J94" i="13"/>
  <c r="J86" i="13"/>
  <c r="J79" i="13"/>
  <c r="J100" i="13"/>
  <c r="J89" i="13"/>
  <c r="J98" i="13"/>
  <c r="J95" i="13"/>
  <c r="J97" i="13"/>
  <c r="J103" i="13"/>
  <c r="J107" i="13"/>
  <c r="J93" i="13"/>
  <c r="J91" i="13"/>
  <c r="J80" i="13"/>
  <c r="J90" i="13"/>
  <c r="L88" i="13"/>
  <c r="L79" i="13"/>
  <c r="L114" i="13"/>
  <c r="L123" i="8" s="1"/>
  <c r="L89" i="13"/>
  <c r="L84" i="13"/>
  <c r="L81" i="13"/>
  <c r="L83" i="13"/>
  <c r="L87" i="13"/>
  <c r="L85" i="13"/>
  <c r="L80" i="13"/>
  <c r="L93" i="13"/>
  <c r="L97" i="13"/>
  <c r="L107" i="13"/>
  <c r="L113" i="13"/>
  <c r="L119" i="8" s="1"/>
  <c r="M91" i="13"/>
  <c r="L106" i="13"/>
  <c r="H99" i="13"/>
  <c r="K83" i="13"/>
  <c r="L100" i="13"/>
  <c r="H90" i="13"/>
  <c r="L102" i="13"/>
  <c r="M89" i="13"/>
  <c r="L108" i="13"/>
  <c r="D115" i="13"/>
  <c r="D127" i="8" s="1"/>
  <c r="E106" i="17"/>
  <c r="L104" i="17"/>
  <c r="D94" i="17"/>
  <c r="E85" i="17"/>
  <c r="E105" i="17"/>
  <c r="D103" i="17"/>
  <c r="D99" i="17"/>
  <c r="M104" i="17"/>
  <c r="L108" i="17"/>
  <c r="D105" i="17"/>
  <c r="L99" i="17"/>
  <c r="L86" i="17"/>
  <c r="E98" i="17"/>
  <c r="L97" i="17"/>
  <c r="D97" i="17"/>
  <c r="H103" i="17"/>
  <c r="H108" i="17"/>
  <c r="E99" i="17"/>
  <c r="E102" i="17"/>
  <c r="D82" i="17"/>
  <c r="H96" i="17"/>
  <c r="E101" i="17"/>
  <c r="I113" i="17"/>
  <c r="I120" i="8" s="1"/>
  <c r="I101" i="17"/>
  <c r="I95" i="17"/>
  <c r="I98" i="17"/>
  <c r="I87" i="17"/>
  <c r="M99" i="17"/>
  <c r="I96" i="17"/>
  <c r="I107" i="17"/>
  <c r="I85" i="17"/>
  <c r="M113" i="17"/>
  <c r="M120" i="8"/>
  <c r="M108" i="17"/>
  <c r="M102" i="17"/>
  <c r="M106" i="17"/>
  <c r="M88" i="17"/>
  <c r="H113" i="17"/>
  <c r="H120" i="8" s="1"/>
  <c r="H83" i="17"/>
  <c r="H85" i="17"/>
  <c r="H80" i="17"/>
  <c r="H88" i="17"/>
  <c r="H79" i="17"/>
  <c r="H114" i="17"/>
  <c r="H124" i="8"/>
  <c r="H89" i="17"/>
  <c r="H81" i="17"/>
  <c r="H95" i="17"/>
  <c r="H93" i="17"/>
  <c r="H87" i="17"/>
  <c r="M79" i="17"/>
  <c r="M114" i="17"/>
  <c r="M124" i="8"/>
  <c r="I83" i="17"/>
  <c r="E93" i="17"/>
  <c r="I90" i="17"/>
  <c r="H102" i="17"/>
  <c r="I89" i="17"/>
  <c r="I80" i="17"/>
  <c r="I88" i="17"/>
  <c r="I100" i="17"/>
  <c r="I93" i="17"/>
  <c r="I84" i="17"/>
  <c r="H94" i="17"/>
  <c r="M107" i="17"/>
  <c r="M94" i="17"/>
  <c r="M100" i="17"/>
  <c r="M101" i="17"/>
  <c r="M86" i="17"/>
  <c r="H104" i="17"/>
  <c r="H90" i="17"/>
  <c r="M85" i="17"/>
  <c r="E79" i="17"/>
  <c r="L81" i="17"/>
  <c r="L79" i="17"/>
  <c r="L114" i="17" s="1"/>
  <c r="L124" i="8"/>
  <c r="L85" i="17"/>
  <c r="L89" i="17"/>
  <c r="L80" i="17"/>
  <c r="L88" i="17"/>
  <c r="L87" i="17"/>
  <c r="K95" i="17"/>
  <c r="K99" i="17"/>
  <c r="K107" i="17"/>
  <c r="K91" i="17"/>
  <c r="K102" i="17"/>
  <c r="K113" i="17"/>
  <c r="K98" i="17"/>
  <c r="K82" i="17"/>
  <c r="K92" i="17"/>
  <c r="K85" i="17"/>
  <c r="K84" i="17"/>
  <c r="K93" i="17"/>
  <c r="K97" i="17"/>
  <c r="K101" i="17"/>
  <c r="K88" i="17"/>
  <c r="K108" i="17"/>
  <c r="K96" i="17"/>
  <c r="K94" i="17"/>
  <c r="K104" i="17"/>
  <c r="K106" i="17"/>
  <c r="E96" i="17"/>
  <c r="E107" i="17"/>
  <c r="D88" i="17"/>
  <c r="D84" i="17"/>
  <c r="D79" i="17"/>
  <c r="D85" i="17"/>
  <c r="D87" i="17"/>
  <c r="D113" i="17"/>
  <c r="D120" i="8" s="1"/>
  <c r="D83" i="17"/>
  <c r="D80" i="17"/>
  <c r="D89" i="17"/>
  <c r="D81" i="17"/>
  <c r="D86" i="17"/>
  <c r="D93" i="17"/>
  <c r="M96" i="17"/>
  <c r="H92" i="17"/>
  <c r="L107" i="17"/>
  <c r="D104" i="17"/>
  <c r="F85" i="17"/>
  <c r="F107" i="17"/>
  <c r="F99" i="17"/>
  <c r="F91" i="17"/>
  <c r="F106" i="17"/>
  <c r="F98" i="17"/>
  <c r="F90" i="17"/>
  <c r="F105" i="17"/>
  <c r="F97" i="17"/>
  <c r="F113" i="17"/>
  <c r="F120" i="8"/>
  <c r="F86" i="17"/>
  <c r="F104" i="17"/>
  <c r="F96" i="17"/>
  <c r="F87" i="17"/>
  <c r="F103" i="17"/>
  <c r="F95" i="17"/>
  <c r="F80" i="17"/>
  <c r="F83" i="17"/>
  <c r="F102" i="17"/>
  <c r="F94" i="17"/>
  <c r="F89" i="17"/>
  <c r="F100" i="17"/>
  <c r="F108" i="17"/>
  <c r="F101" i="17"/>
  <c r="F92" i="17"/>
  <c r="F81" i="17"/>
  <c r="F93" i="17"/>
  <c r="F79" i="17"/>
  <c r="F114" i="17" s="1"/>
  <c r="F124" i="8" s="1"/>
  <c r="I82" i="17"/>
  <c r="H99" i="17"/>
  <c r="I102" i="17"/>
  <c r="I104" i="17"/>
  <c r="M93" i="17"/>
  <c r="M92" i="17"/>
  <c r="M103" i="17"/>
  <c r="M84" i="17"/>
  <c r="M98" i="17"/>
  <c r="I105" i="17"/>
  <c r="M105" i="17"/>
  <c r="H107" i="17"/>
  <c r="M89" i="17"/>
  <c r="E113" i="17"/>
  <c r="E120" i="8" s="1"/>
  <c r="E131" i="8"/>
  <c r="E86" i="17"/>
  <c r="E103" i="17"/>
  <c r="E89" i="17"/>
  <c r="E90" i="17"/>
  <c r="E94" i="17"/>
  <c r="E100" i="17"/>
  <c r="E91" i="17"/>
  <c r="H91" i="17"/>
  <c r="H106" i="17"/>
  <c r="H100" i="17"/>
  <c r="M80" i="17"/>
  <c r="H84" i="17"/>
  <c r="H97" i="17"/>
  <c r="I99" i="17"/>
  <c r="I103" i="17"/>
  <c r="I108" i="17"/>
  <c r="M81" i="17"/>
  <c r="M90" i="17"/>
  <c r="M115" i="17"/>
  <c r="M128" i="8"/>
  <c r="M82" i="17"/>
  <c r="M97" i="17"/>
  <c r="M87" i="17"/>
  <c r="M95" i="17"/>
  <c r="I91" i="17"/>
  <c r="F88" i="17"/>
  <c r="H82" i="17"/>
  <c r="E87" i="17"/>
  <c r="E108" i="17"/>
  <c r="E82" i="17"/>
  <c r="E92" i="17"/>
  <c r="E104" i="17"/>
  <c r="J92" i="17"/>
  <c r="J108" i="17"/>
  <c r="J93" i="17"/>
  <c r="J85" i="17"/>
  <c r="J113" i="17"/>
  <c r="J79" i="17"/>
  <c r="J114" i="17" s="1"/>
  <c r="J124" i="8" s="1"/>
  <c r="J94" i="17"/>
  <c r="J102" i="17"/>
  <c r="J105" i="17"/>
  <c r="J96" i="17"/>
  <c r="J104" i="17"/>
  <c r="J101" i="17"/>
  <c r="J80" i="17"/>
  <c r="J83" i="17"/>
  <c r="J95" i="17"/>
  <c r="J87" i="17"/>
  <c r="J98" i="17"/>
  <c r="J97" i="17"/>
  <c r="J90" i="17"/>
  <c r="J89" i="17"/>
  <c r="J86" i="17"/>
  <c r="J84" i="17"/>
  <c r="H101" i="17"/>
  <c r="H86" i="17"/>
  <c r="E81" i="17"/>
  <c r="L105" i="17"/>
  <c r="L115" i="17"/>
  <c r="L128" i="8"/>
  <c r="H98" i="17"/>
  <c r="I86" i="17"/>
  <c r="G124" i="8"/>
  <c r="E119" i="17"/>
  <c r="K88" i="18"/>
  <c r="K115" i="18"/>
  <c r="K129" i="8"/>
  <c r="K80" i="18"/>
  <c r="K83" i="18"/>
  <c r="K90" i="18"/>
  <c r="K97" i="18"/>
  <c r="K101" i="18"/>
  <c r="K105" i="18"/>
  <c r="K100" i="18"/>
  <c r="K81" i="18"/>
  <c r="K91" i="18"/>
  <c r="K94" i="18"/>
  <c r="K98" i="18"/>
  <c r="K102" i="18"/>
  <c r="K106" i="18"/>
  <c r="K87" i="18"/>
  <c r="K108" i="18"/>
  <c r="K113" i="18"/>
  <c r="K121" i="8"/>
  <c r="K85" i="18"/>
  <c r="K86" i="18"/>
  <c r="K92" i="18"/>
  <c r="K95" i="18"/>
  <c r="K99" i="18"/>
  <c r="K103" i="18"/>
  <c r="K107" i="18"/>
  <c r="K89" i="18"/>
  <c r="K82" i="18"/>
  <c r="K93" i="18"/>
  <c r="K96" i="18"/>
  <c r="K104" i="18"/>
  <c r="K79" i="18"/>
  <c r="K114" i="18"/>
  <c r="K125" i="8"/>
  <c r="I107" i="18"/>
  <c r="I415" i="3"/>
  <c r="D395" i="3"/>
  <c r="D403" i="3" s="1"/>
  <c r="I82" i="18"/>
  <c r="I100" i="18"/>
  <c r="I108" i="18"/>
  <c r="J79" i="18"/>
  <c r="J114" i="18"/>
  <c r="J125" i="8"/>
  <c r="I97" i="18"/>
  <c r="I87" i="18"/>
  <c r="J106" i="18"/>
  <c r="J88" i="18"/>
  <c r="J93" i="18"/>
  <c r="J81" i="18"/>
  <c r="J100" i="18"/>
  <c r="J91" i="18"/>
  <c r="J103" i="18"/>
  <c r="M93" i="18"/>
  <c r="M82" i="18"/>
  <c r="M113" i="18"/>
  <c r="M121" i="8" s="1"/>
  <c r="M86" i="18"/>
  <c r="F87" i="18"/>
  <c r="F94" i="18"/>
  <c r="F113" i="18"/>
  <c r="F121" i="8"/>
  <c r="F80" i="18"/>
  <c r="F102" i="18"/>
  <c r="F92" i="18"/>
  <c r="F115" i="18"/>
  <c r="F129" i="8"/>
  <c r="F93" i="18"/>
  <c r="F82" i="18"/>
  <c r="F84" i="18"/>
  <c r="M104" i="18"/>
  <c r="F85" i="18"/>
  <c r="I94" i="18"/>
  <c r="K84" i="18"/>
  <c r="G87" i="18"/>
  <c r="G102" i="18"/>
  <c r="G91" i="18"/>
  <c r="G107" i="18"/>
  <c r="G99" i="18"/>
  <c r="G86" i="18"/>
  <c r="G83" i="18"/>
  <c r="G92" i="18"/>
  <c r="G79" i="18"/>
  <c r="G114" i="18"/>
  <c r="G94" i="18"/>
  <c r="G108" i="18"/>
  <c r="G100" i="18"/>
  <c r="G82" i="18"/>
  <c r="G85" i="18"/>
  <c r="G105" i="18"/>
  <c r="G97" i="18"/>
  <c r="G89" i="18"/>
  <c r="G115" i="18"/>
  <c r="G129" i="8"/>
  <c r="G96" i="18"/>
  <c r="G80" i="18"/>
  <c r="G93" i="18"/>
  <c r="G90" i="18"/>
  <c r="G106" i="18"/>
  <c r="G98" i="18"/>
  <c r="G81" i="18"/>
  <c r="G113" i="18"/>
  <c r="G121" i="8" s="1"/>
  <c r="G103" i="18"/>
  <c r="G95" i="18"/>
  <c r="G104" i="18"/>
  <c r="G101" i="18"/>
  <c r="D85" i="18"/>
  <c r="D97" i="18"/>
  <c r="D82" i="18"/>
  <c r="D95" i="18"/>
  <c r="D88" i="18"/>
  <c r="D107" i="18"/>
  <c r="D80" i="18"/>
  <c r="D92" i="18"/>
  <c r="D81" i="18"/>
  <c r="D100" i="18"/>
  <c r="D91" i="18"/>
  <c r="D106" i="18"/>
  <c r="D93" i="18"/>
  <c r="D83" i="18"/>
  <c r="D103" i="18"/>
  <c r="D94" i="18"/>
  <c r="D89" i="18"/>
  <c r="D86" i="18"/>
  <c r="D105" i="18"/>
  <c r="D113" i="18"/>
  <c r="D121" i="8"/>
  <c r="D90" i="18"/>
  <c r="D108" i="18"/>
  <c r="F105" i="18"/>
  <c r="I91" i="18"/>
  <c r="G84" i="18"/>
  <c r="L89" i="18"/>
  <c r="L108" i="18"/>
  <c r="L86" i="18"/>
  <c r="L96" i="18"/>
  <c r="L113" i="18"/>
  <c r="L121" i="8"/>
  <c r="L91" i="18"/>
  <c r="L105" i="18"/>
  <c r="L81" i="18"/>
  <c r="L102" i="18"/>
  <c r="L101" i="18"/>
  <c r="L106" i="18"/>
  <c r="L92" i="18"/>
  <c r="L115" i="18"/>
  <c r="L129" i="8"/>
  <c r="L104" i="18"/>
  <c r="L80" i="18"/>
  <c r="L82" i="18"/>
  <c r="L99" i="18"/>
  <c r="L97" i="18"/>
  <c r="L84" i="18"/>
  <c r="L98" i="18"/>
  <c r="L90" i="18"/>
  <c r="L79" i="18"/>
  <c r="L114" i="18" s="1"/>
  <c r="L125" i="8"/>
  <c r="L100" i="18"/>
  <c r="I88" i="18"/>
  <c r="I84" i="18"/>
  <c r="I113" i="18"/>
  <c r="I121" i="8" s="1"/>
  <c r="I80" i="18"/>
  <c r="I83" i="18"/>
  <c r="I98" i="18"/>
  <c r="G88" i="18"/>
  <c r="I115" i="18"/>
  <c r="I129" i="8"/>
  <c r="M114" i="18"/>
  <c r="M125" i="8"/>
  <c r="E115" i="18"/>
  <c r="E129" i="8"/>
  <c r="H115" i="18"/>
  <c r="H129" i="8"/>
  <c r="J115" i="18"/>
  <c r="J129" i="8"/>
  <c r="E114" i="18"/>
  <c r="E125" i="8"/>
  <c r="M396" i="3"/>
  <c r="M403" i="3" s="1"/>
  <c r="B524" i="3" s="1" a="1"/>
  <c r="B524" i="3" s="1"/>
  <c r="F524" i="3" s="1"/>
  <c r="F417" i="3"/>
  <c r="D417" i="3"/>
  <c r="B510" i="3"/>
  <c r="C510" i="3" s="1"/>
  <c r="B453" i="3"/>
  <c r="B479" i="3"/>
  <c r="L395" i="3"/>
  <c r="J415" i="3"/>
  <c r="C477" i="3" s="1"/>
  <c r="K395" i="3"/>
  <c r="B522" i="3" a="1"/>
  <c r="B522" i="3" s="1"/>
  <c r="F522" i="3" s="1"/>
  <c r="B476" i="3"/>
  <c r="B450" i="3"/>
  <c r="L414" i="3"/>
  <c r="J414" i="3" s="1"/>
  <c r="B507" i="3"/>
  <c r="C507" i="3" s="1"/>
  <c r="E395" i="3"/>
  <c r="E403" i="3"/>
  <c r="B512" i="3"/>
  <c r="G512" i="3" s="1"/>
  <c r="B481" i="3"/>
  <c r="B455" i="3"/>
  <c r="L419" i="3"/>
  <c r="J419" i="3" s="1"/>
  <c r="F419" i="3"/>
  <c r="B480" i="3"/>
  <c r="D418" i="3"/>
  <c r="B454" i="3"/>
  <c r="B511" i="3"/>
  <c r="G511" i="3" s="1"/>
  <c r="D115" i="8"/>
  <c r="D126" i="8"/>
  <c r="D114" i="8"/>
  <c r="D122" i="8" s="1"/>
  <c r="C451" i="3"/>
  <c r="J115" i="13"/>
  <c r="J127" i="8"/>
  <c r="F115" i="13"/>
  <c r="F127" i="8"/>
  <c r="L115" i="13"/>
  <c r="L127" i="8" s="1"/>
  <c r="H115" i="13"/>
  <c r="H127" i="8" s="1"/>
  <c r="J114" i="13"/>
  <c r="J123" i="8" s="1"/>
  <c r="J132" i="8" s="1"/>
  <c r="K115" i="13"/>
  <c r="K127" i="8" s="1"/>
  <c r="E115" i="13"/>
  <c r="E127" i="8" s="1"/>
  <c r="E133" i="8" s="1"/>
  <c r="D131" i="8"/>
  <c r="F131" i="8"/>
  <c r="F115" i="17"/>
  <c r="F128" i="8" s="1"/>
  <c r="K120" i="8"/>
  <c r="K131" i="8"/>
  <c r="K115" i="17"/>
  <c r="K128" i="8" s="1"/>
  <c r="J120" i="8"/>
  <c r="H115" i="17"/>
  <c r="H128" i="8" s="1"/>
  <c r="D115" i="17"/>
  <c r="D128" i="8"/>
  <c r="D114" i="17"/>
  <c r="D124" i="8" s="1"/>
  <c r="E115" i="17"/>
  <c r="E128" i="8"/>
  <c r="E114" i="17"/>
  <c r="E124" i="8" s="1"/>
  <c r="D115" i="18"/>
  <c r="D129" i="8" s="1"/>
  <c r="D133" i="8" s="1"/>
  <c r="E119" i="18"/>
  <c r="G125" i="8"/>
  <c r="G398" i="3"/>
  <c r="I417" i="3"/>
  <c r="G397" i="3"/>
  <c r="N398" i="3"/>
  <c r="B393" i="3"/>
  <c r="B403" i="3"/>
  <c r="C511" i="3"/>
  <c r="E511" i="3"/>
  <c r="I511" i="3"/>
  <c r="C394" i="3"/>
  <c r="C403" i="3"/>
  <c r="G510" i="3"/>
  <c r="E510" i="3"/>
  <c r="I510" i="3"/>
  <c r="I419" i="3"/>
  <c r="G507" i="3"/>
  <c r="I507" i="3"/>
  <c r="E507" i="3"/>
  <c r="J417" i="3"/>
  <c r="C479" i="3" s="1"/>
  <c r="N397" i="3"/>
  <c r="F396" i="3"/>
  <c r="F403" i="3" s="1"/>
  <c r="C481" i="3"/>
  <c r="N399" i="3"/>
  <c r="C512" i="3"/>
  <c r="E512" i="3"/>
  <c r="I512" i="3"/>
  <c r="J394" i="3"/>
  <c r="C476" i="3"/>
  <c r="C453" i="3"/>
  <c r="G399" i="3"/>
  <c r="G403" i="3" s="1"/>
  <c r="C455" i="3"/>
  <c r="C246" i="3" l="1"/>
  <c r="C244" i="3" s="1"/>
  <c r="Q296" i="3" s="1"/>
  <c r="B311" i="3" s="1"/>
  <c r="D306" i="3"/>
  <c r="E275" i="3"/>
  <c r="K275" i="3"/>
  <c r="J307" i="3"/>
  <c r="J305" i="3" s="1"/>
  <c r="V303" i="3" s="1"/>
  <c r="B307" i="3"/>
  <c r="B305" i="3" s="1"/>
  <c r="V295" i="3" s="1"/>
  <c r="F310" i="3" s="1"/>
  <c r="Y310" i="3" s="1"/>
  <c r="C291" i="3"/>
  <c r="C289" i="3" s="1"/>
  <c r="T296" i="3" s="1"/>
  <c r="D307" i="3"/>
  <c r="D305" i="3" s="1"/>
  <c r="V297" i="3" s="1"/>
  <c r="F312" i="3" s="1"/>
  <c r="Y312" i="3" s="1"/>
  <c r="B246" i="3"/>
  <c r="B244" i="3" s="1"/>
  <c r="Q295" i="3" s="1"/>
  <c r="B310" i="3" s="1"/>
  <c r="G224" i="3"/>
  <c r="J403" i="3"/>
  <c r="B521" i="3" s="1" a="1"/>
  <c r="B521" i="3" s="1"/>
  <c r="F521" i="3" s="1"/>
  <c r="N403" i="3"/>
  <c r="B525" i="3" s="1" a="1"/>
  <c r="B525" i="3" s="1"/>
  <c r="F525" i="3" s="1"/>
  <c r="K403" i="3"/>
  <c r="K222" i="3"/>
  <c r="B260" i="3"/>
  <c r="C261" i="3"/>
  <c r="C259" i="3" s="1"/>
  <c r="R296" i="3" s="1"/>
  <c r="C311" i="3" s="1"/>
  <c r="I311" i="3" s="1"/>
  <c r="K290" i="3"/>
  <c r="I275" i="3"/>
  <c r="D260" i="3"/>
  <c r="V311" i="3"/>
  <c r="F164" i="3"/>
  <c r="T311" i="3"/>
  <c r="F171" i="3"/>
  <c r="F166" i="3"/>
  <c r="V310" i="3"/>
  <c r="F170" i="3"/>
  <c r="F168" i="3"/>
  <c r="T315" i="3"/>
  <c r="F169" i="3"/>
  <c r="F165" i="3"/>
  <c r="T312" i="3"/>
  <c r="Y313" i="3"/>
  <c r="X310" i="3"/>
  <c r="D245" i="3"/>
  <c r="F246" i="3"/>
  <c r="F244" i="3" s="1"/>
  <c r="Q299" i="3" s="1"/>
  <c r="B314" i="3" s="1"/>
  <c r="T314" i="3" s="1"/>
  <c r="D275" i="3"/>
  <c r="J291" i="3"/>
  <c r="J289" i="3" s="1"/>
  <c r="T303" i="3" s="1"/>
  <c r="O11" i="4"/>
  <c r="O27" i="4"/>
  <c r="Y315" i="3"/>
  <c r="K276" i="3"/>
  <c r="K274" i="3" s="1"/>
  <c r="S304" i="3" s="1"/>
  <c r="J306" i="3"/>
  <c r="F260" i="3"/>
  <c r="I220" i="3"/>
  <c r="H290" i="3"/>
  <c r="G306" i="3"/>
  <c r="I276" i="3"/>
  <c r="I274" i="3" s="1"/>
  <c r="S302" i="3" s="1"/>
  <c r="I225" i="3"/>
  <c r="V314" i="3"/>
  <c r="H132" i="8"/>
  <c r="E132" i="8"/>
  <c r="F167" i="3"/>
  <c r="F172" i="3"/>
  <c r="D414" i="3"/>
  <c r="F414" i="3"/>
  <c r="I414" i="3" s="1"/>
  <c r="C450" i="3" s="1"/>
  <c r="L95" i="18"/>
  <c r="L85" i="18"/>
  <c r="L107" i="18"/>
  <c r="L94" i="18"/>
  <c r="L87" i="18"/>
  <c r="L93" i="18"/>
  <c r="L88" i="18"/>
  <c r="L103" i="18"/>
  <c r="L83" i="18"/>
  <c r="F106" i="18"/>
  <c r="F133" i="8"/>
  <c r="F81" i="18"/>
  <c r="F86" i="18"/>
  <c r="F90" i="18"/>
  <c r="F95" i="18"/>
  <c r="F104" i="18"/>
  <c r="F107" i="18"/>
  <c r="F97" i="18"/>
  <c r="F101" i="18"/>
  <c r="F99" i="18"/>
  <c r="F89" i="18"/>
  <c r="F83" i="18"/>
  <c r="F103" i="18"/>
  <c r="F98" i="18"/>
  <c r="F88" i="18"/>
  <c r="F96" i="18"/>
  <c r="F91" i="18"/>
  <c r="F108" i="18"/>
  <c r="X313" i="3"/>
  <c r="F132" i="8"/>
  <c r="H131" i="8"/>
  <c r="F418" i="3"/>
  <c r="I418" i="3" s="1"/>
  <c r="C454" i="3" s="1"/>
  <c r="L418" i="3"/>
  <c r="J418" i="3" s="1"/>
  <c r="C480" i="3" s="1"/>
  <c r="J100" i="17"/>
  <c r="J103" i="17"/>
  <c r="J99" i="17"/>
  <c r="J81" i="17"/>
  <c r="J106" i="17"/>
  <c r="J91" i="17"/>
  <c r="J107" i="17"/>
  <c r="J115" i="17"/>
  <c r="J128" i="8" s="1"/>
  <c r="J133" i="8" s="1"/>
  <c r="J82" i="17"/>
  <c r="J88" i="17"/>
  <c r="W315" i="3"/>
  <c r="L93" i="17"/>
  <c r="L98" i="17"/>
  <c r="L84" i="17"/>
  <c r="L94" i="17"/>
  <c r="L101" i="17"/>
  <c r="L82" i="17"/>
  <c r="L90" i="17"/>
  <c r="L95" i="17"/>
  <c r="L106" i="17"/>
  <c r="L83" i="17"/>
  <c r="L113" i="17"/>
  <c r="L120" i="8" s="1"/>
  <c r="L96" i="17"/>
  <c r="L102" i="17"/>
  <c r="L103" i="17"/>
  <c r="L91" i="17"/>
  <c r="L92" i="17"/>
  <c r="L100" i="17"/>
  <c r="K103" i="17"/>
  <c r="K90" i="17"/>
  <c r="K100" i="17"/>
  <c r="K89" i="17"/>
  <c r="K105" i="17"/>
  <c r="K86" i="17"/>
  <c r="K87" i="17"/>
  <c r="K80" i="17"/>
  <c r="K79" i="17"/>
  <c r="K114" i="17" s="1"/>
  <c r="K124" i="8" s="1"/>
  <c r="K132" i="8" s="1"/>
  <c r="K81" i="17"/>
  <c r="T310" i="3"/>
  <c r="I82" i="13"/>
  <c r="I89" i="13"/>
  <c r="I104" i="13"/>
  <c r="J88" i="13"/>
  <c r="I88" i="13"/>
  <c r="I79" i="13"/>
  <c r="I114" i="13" s="1"/>
  <c r="I123" i="8" s="1"/>
  <c r="I95" i="13"/>
  <c r="K83" i="8"/>
  <c r="M90" i="8"/>
  <c r="H115" i="8"/>
  <c r="H126" i="8" s="1"/>
  <c r="H133" i="8" s="1"/>
  <c r="H90" i="8"/>
  <c r="H88" i="8"/>
  <c r="G261" i="3"/>
  <c r="G259" i="3" s="1"/>
  <c r="R300" i="3" s="1"/>
  <c r="C315" i="3" s="1"/>
  <c r="E306" i="3"/>
  <c r="K246" i="3"/>
  <c r="K244" i="3" s="1"/>
  <c r="Q304" i="3" s="1"/>
  <c r="G221" i="3"/>
  <c r="K306" i="3"/>
  <c r="C508" i="3"/>
  <c r="E508" i="3"/>
  <c r="M98" i="8"/>
  <c r="M106" i="8"/>
  <c r="M103" i="8"/>
  <c r="M88" i="8"/>
  <c r="M93" i="8"/>
  <c r="K115" i="8"/>
  <c r="K126" i="8" s="1"/>
  <c r="K133" i="8" s="1"/>
  <c r="K81" i="8"/>
  <c r="G226" i="3"/>
  <c r="I226" i="3"/>
  <c r="J84" i="13"/>
  <c r="M104" i="8"/>
  <c r="M80" i="8"/>
  <c r="M101" i="8"/>
  <c r="M89" i="8"/>
  <c r="K106" i="8"/>
  <c r="K90" i="8"/>
  <c r="M92" i="8"/>
  <c r="M86" i="8"/>
  <c r="M105" i="18"/>
  <c r="M92" i="18"/>
  <c r="M101" i="18"/>
  <c r="M97" i="18"/>
  <c r="I95" i="18"/>
  <c r="I105" i="18"/>
  <c r="I81" i="18"/>
  <c r="I79" i="18"/>
  <c r="I114" i="18" s="1"/>
  <c r="I125" i="8" s="1"/>
  <c r="I106" i="18"/>
  <c r="M90" i="18"/>
  <c r="I99" i="13"/>
  <c r="I83" i="13"/>
  <c r="I103" i="13"/>
  <c r="I85" i="13"/>
  <c r="I93" i="13"/>
  <c r="I106" i="13"/>
  <c r="M79" i="8"/>
  <c r="M114" i="8" s="1"/>
  <c r="M122" i="8" s="1"/>
  <c r="M132" i="8" s="1"/>
  <c r="J85" i="8"/>
  <c r="J88" i="8"/>
  <c r="J98" i="8"/>
  <c r="M84" i="8"/>
  <c r="K103" i="8"/>
  <c r="K89" i="8"/>
  <c r="E276" i="3"/>
  <c r="E274" i="3" s="1"/>
  <c r="S298" i="3" s="1"/>
  <c r="D313" i="3" s="1"/>
  <c r="W313" i="3" s="1"/>
  <c r="I223" i="3"/>
  <c r="G223" i="3"/>
  <c r="G245" i="3"/>
  <c r="G291" i="3"/>
  <c r="G289" i="3" s="1"/>
  <c r="T300" i="3" s="1"/>
  <c r="E315" i="3" s="1"/>
  <c r="X315" i="3" s="1"/>
  <c r="F421" i="3"/>
  <c r="I421" i="3" s="1"/>
  <c r="C457" i="3" s="1"/>
  <c r="D421" i="3"/>
  <c r="B483" i="3"/>
  <c r="B457" i="3"/>
  <c r="B514" i="3"/>
  <c r="K261" i="3"/>
  <c r="K259" i="3" s="1"/>
  <c r="R304" i="3" s="1"/>
  <c r="H246" i="3"/>
  <c r="H244" i="3" s="1"/>
  <c r="Q301" i="3" s="1"/>
  <c r="H245" i="3"/>
  <c r="J261" i="3"/>
  <c r="J259" i="3" s="1"/>
  <c r="R303" i="3" s="1"/>
  <c r="J260" i="3"/>
  <c r="C275" i="3"/>
  <c r="C276" i="3"/>
  <c r="C274" i="3" s="1"/>
  <c r="S296" i="3" s="1"/>
  <c r="D311" i="3" s="1"/>
  <c r="J275" i="3"/>
  <c r="J276" i="3"/>
  <c r="J274" i="3" s="1"/>
  <c r="S303" i="3" s="1"/>
  <c r="I115" i="17"/>
  <c r="I128" i="8" s="1"/>
  <c r="G115" i="13"/>
  <c r="G127" i="8" s="1"/>
  <c r="G133" i="8" s="1"/>
  <c r="M115" i="13"/>
  <c r="M127" i="8" s="1"/>
  <c r="M115" i="18"/>
  <c r="M129" i="8" s="1"/>
  <c r="I89" i="18"/>
  <c r="I99" i="18"/>
  <c r="I101" i="18"/>
  <c r="D99" i="18"/>
  <c r="D84" i="18"/>
  <c r="D102" i="18"/>
  <c r="D98" i="18"/>
  <c r="D101" i="18"/>
  <c r="D79" i="18"/>
  <c r="D114" i="18" s="1"/>
  <c r="D125" i="8" s="1"/>
  <c r="D132" i="8" s="1"/>
  <c r="D104" i="18"/>
  <c r="I93" i="18"/>
  <c r="I104" i="18"/>
  <c r="I86" i="18"/>
  <c r="I106" i="17"/>
  <c r="I92" i="17"/>
  <c r="I79" i="17"/>
  <c r="I114" i="17" s="1"/>
  <c r="I124" i="8" s="1"/>
  <c r="I97" i="17"/>
  <c r="I81" i="17"/>
  <c r="H94" i="13"/>
  <c r="J101" i="13"/>
  <c r="J85" i="13"/>
  <c r="J104" i="13"/>
  <c r="J92" i="13"/>
  <c r="J102" i="13"/>
  <c r="J105" i="13"/>
  <c r="J106" i="13"/>
  <c r="M92" i="13"/>
  <c r="H102" i="13"/>
  <c r="I90" i="13"/>
  <c r="I113" i="13"/>
  <c r="I119" i="8" s="1"/>
  <c r="M106" i="13"/>
  <c r="M85" i="13"/>
  <c r="M88" i="13"/>
  <c r="H97" i="13"/>
  <c r="G87" i="13"/>
  <c r="M102" i="13"/>
  <c r="G106" i="13"/>
  <c r="G84" i="13"/>
  <c r="G103" i="13"/>
  <c r="G79" i="13"/>
  <c r="G114" i="13" s="1"/>
  <c r="G113" i="13"/>
  <c r="G119" i="8" s="1"/>
  <c r="G131" i="8" s="1"/>
  <c r="G98" i="13"/>
  <c r="M101" i="13"/>
  <c r="H106" i="13"/>
  <c r="H93" i="13"/>
  <c r="H89" i="13"/>
  <c r="H80" i="13"/>
  <c r="M86" i="13"/>
  <c r="M94" i="13"/>
  <c r="K91" i="13"/>
  <c r="K103" i="13"/>
  <c r="K105" i="13"/>
  <c r="K96" i="13"/>
  <c r="K106" i="13"/>
  <c r="K93" i="13"/>
  <c r="H106" i="8"/>
  <c r="K100" i="8"/>
  <c r="K82" i="8"/>
  <c r="M97" i="8"/>
  <c r="J100" i="8"/>
  <c r="H105" i="8"/>
  <c r="J80" i="8"/>
  <c r="J90" i="8"/>
  <c r="K99" i="8"/>
  <c r="H101" i="8"/>
  <c r="H80" i="8"/>
  <c r="H87" i="8"/>
  <c r="H85" i="8"/>
  <c r="M102" i="8"/>
  <c r="M91" i="8"/>
  <c r="H98" i="8"/>
  <c r="K86" i="8"/>
  <c r="K104" i="8"/>
  <c r="H93" i="8"/>
  <c r="J93" i="8"/>
  <c r="K95" i="8"/>
  <c r="D476" i="3"/>
  <c r="M80" i="18"/>
  <c r="M87" i="18"/>
  <c r="M85" i="18"/>
  <c r="I90" i="18"/>
  <c r="M94" i="18"/>
  <c r="M83" i="18"/>
  <c r="J99" i="18"/>
  <c r="J83" i="18"/>
  <c r="J108" i="18"/>
  <c r="J86" i="18"/>
  <c r="J105" i="18"/>
  <c r="J85" i="18"/>
  <c r="E89" i="13"/>
  <c r="E90" i="13"/>
  <c r="E97" i="13"/>
  <c r="E94" i="13"/>
  <c r="E91" i="13"/>
  <c r="E82" i="13"/>
  <c r="E104" i="13"/>
  <c r="E101" i="13"/>
  <c r="I86" i="13"/>
  <c r="I94" i="13"/>
  <c r="I96" i="13"/>
  <c r="I100" i="13"/>
  <c r="M115" i="8"/>
  <c r="M126" i="8" s="1"/>
  <c r="J108" i="8"/>
  <c r="J92" i="8"/>
  <c r="M108" i="8"/>
  <c r="E82" i="8"/>
  <c r="E95" i="8"/>
  <c r="E104" i="8"/>
  <c r="E85" i="8"/>
  <c r="E108" i="8"/>
  <c r="E87" i="8"/>
  <c r="E100" i="8"/>
  <c r="E105" i="8"/>
  <c r="K97" i="8"/>
  <c r="L246" i="3"/>
  <c r="L244" i="3" s="1"/>
  <c r="Q305" i="3" s="1"/>
  <c r="B275" i="3"/>
  <c r="B276" i="3"/>
  <c r="B274" i="3" s="1"/>
  <c r="S295" i="3" s="1"/>
  <c r="D310" i="3" s="1"/>
  <c r="L307" i="3"/>
  <c r="L305" i="3" s="1"/>
  <c r="V305" i="3" s="1"/>
  <c r="L306" i="3"/>
  <c r="D291" i="3"/>
  <c r="D289" i="3" s="1"/>
  <c r="T297" i="3" s="1"/>
  <c r="E312" i="3" s="1"/>
  <c r="X312" i="3" s="1"/>
  <c r="I307" i="3"/>
  <c r="I305" i="3" s="1"/>
  <c r="V302" i="3" s="1"/>
  <c r="I306" i="3"/>
  <c r="A393" i="3"/>
  <c r="C413" i="3" s="1"/>
  <c r="A200" i="3"/>
  <c r="A208" i="3"/>
  <c r="A332" i="3"/>
  <c r="E311" i="3"/>
  <c r="X311" i="3" s="1"/>
  <c r="E314" i="3"/>
  <c r="X314" i="3" s="1"/>
  <c r="D314" i="3"/>
  <c r="W314" i="3" s="1"/>
  <c r="A402" i="3"/>
  <c r="C422" i="3" s="1"/>
  <c r="A202" i="3"/>
  <c r="A326" i="3"/>
  <c r="U195" i="3"/>
  <c r="W195" i="3" s="1"/>
  <c r="X195" i="3"/>
  <c r="Y195" i="3" s="1"/>
  <c r="Z195" i="3" s="1"/>
  <c r="K229" i="3"/>
  <c r="D484" i="3"/>
  <c r="H91" i="8"/>
  <c r="F82" i="8"/>
  <c r="A203" i="3"/>
  <c r="A396" i="3"/>
  <c r="C416" i="3" s="1"/>
  <c r="A223" i="3"/>
  <c r="L290" i="3"/>
  <c r="L291" i="3"/>
  <c r="L289" i="3" s="1"/>
  <c r="T305" i="3" s="1"/>
  <c r="L275" i="3"/>
  <c r="I246" i="3"/>
  <c r="I244" i="3" s="1"/>
  <c r="Q302" i="3" s="1"/>
  <c r="J245" i="3"/>
  <c r="L261" i="3"/>
  <c r="L259" i="3" s="1"/>
  <c r="R305" i="3" s="1"/>
  <c r="I260" i="3"/>
  <c r="C307" i="3"/>
  <c r="C305" i="3" s="1"/>
  <c r="V296" i="3" s="1"/>
  <c r="F311" i="3" s="1"/>
  <c r="Y311" i="3" s="1"/>
  <c r="C306" i="3"/>
  <c r="F306" i="3"/>
  <c r="H306" i="3"/>
  <c r="U193" i="3"/>
  <c r="W193" i="3" s="1"/>
  <c r="X194" i="3"/>
  <c r="Y194" i="3" s="1"/>
  <c r="Z194" i="3" s="1"/>
  <c r="U191" i="3"/>
  <c r="W191" i="3" s="1"/>
  <c r="X191" i="3"/>
  <c r="Y191" i="3" s="1"/>
  <c r="Z191" i="3" s="1"/>
  <c r="X192" i="3"/>
  <c r="Y192" i="3" s="1"/>
  <c r="Z192" i="3" s="1"/>
  <c r="A331" i="3"/>
  <c r="A227" i="3"/>
  <c r="A207" i="3"/>
  <c r="I227" i="3"/>
  <c r="G227" i="3"/>
  <c r="G229" i="3"/>
  <c r="L77" i="8"/>
  <c r="I77" i="8"/>
  <c r="I101" i="8" s="1"/>
  <c r="I89" i="8"/>
  <c r="E96" i="8"/>
  <c r="C312" i="3"/>
  <c r="J246" i="3"/>
  <c r="J244" i="3" s="1"/>
  <c r="Q303" i="3" s="1"/>
  <c r="F307" i="3"/>
  <c r="F305" i="3" s="1"/>
  <c r="V299" i="3" s="1"/>
  <c r="F314" i="3" s="1"/>
  <c r="Y314" i="3" s="1"/>
  <c r="G225" i="3"/>
  <c r="A400" i="3"/>
  <c r="C420" i="3" s="1"/>
  <c r="H275" i="3"/>
  <c r="H276" i="3"/>
  <c r="H274" i="3" s="1"/>
  <c r="S301" i="3" s="1"/>
  <c r="J107" i="8"/>
  <c r="F103" i="8"/>
  <c r="F98" i="8"/>
  <c r="F93" i="8"/>
  <c r="D88" i="8"/>
  <c r="F87" i="8"/>
  <c r="F334" i="3"/>
  <c r="C524" i="3" s="1" a="1"/>
  <c r="C524" i="3" s="1"/>
  <c r="G524" i="3" s="1"/>
  <c r="G222" i="3"/>
  <c r="E246" i="3"/>
  <c r="E244" i="3" s="1"/>
  <c r="Q298" i="3" s="1"/>
  <c r="B313" i="3" s="1"/>
  <c r="B245" i="3"/>
  <c r="D276" i="3"/>
  <c r="D274" i="3" s="1"/>
  <c r="S297" i="3" s="1"/>
  <c r="D312" i="3" s="1"/>
  <c r="W312" i="3" s="1"/>
  <c r="E261" i="3"/>
  <c r="E259" i="3" s="1"/>
  <c r="R298" i="3" s="1"/>
  <c r="C313" i="3" s="1"/>
  <c r="V313" i="3" s="1"/>
  <c r="H291" i="3"/>
  <c r="H289" i="3" s="1"/>
  <c r="T301" i="3" s="1"/>
  <c r="E290" i="3"/>
  <c r="G516" i="3"/>
  <c r="E516" i="3"/>
  <c r="G101" i="17"/>
  <c r="L423" i="3"/>
  <c r="J423" i="3" s="1"/>
  <c r="D423" i="3"/>
  <c r="F423" i="3"/>
  <c r="G315" i="3" l="1"/>
  <c r="H314" i="3"/>
  <c r="R314" i="3" s="1"/>
  <c r="H22" i="4"/>
  <c r="H18" i="4"/>
  <c r="H23" i="4"/>
  <c r="H24" i="4"/>
  <c r="H20" i="4"/>
  <c r="I314" i="3"/>
  <c r="K314" i="3" s="1"/>
  <c r="H19" i="4"/>
  <c r="H21" i="4"/>
  <c r="K311" i="3"/>
  <c r="Q311" i="3"/>
  <c r="D480" i="3"/>
  <c r="K225" i="3"/>
  <c r="K220" i="3"/>
  <c r="D475" i="3"/>
  <c r="I313" i="3"/>
  <c r="T313" i="3"/>
  <c r="H313" i="3" s="1"/>
  <c r="R313" i="3" s="1"/>
  <c r="G313" i="3"/>
  <c r="I514" i="3"/>
  <c r="C514" i="3"/>
  <c r="E514" i="3"/>
  <c r="G514" i="3"/>
  <c r="D478" i="3"/>
  <c r="K223" i="3"/>
  <c r="I423" i="3"/>
  <c r="I87" i="8"/>
  <c r="B513" i="3"/>
  <c r="F420" i="3"/>
  <c r="B456" i="3"/>
  <c r="L420" i="3"/>
  <c r="J420" i="3" s="1"/>
  <c r="C482" i="3" s="1"/>
  <c r="B482" i="3"/>
  <c r="D420" i="3"/>
  <c r="B484" i="3"/>
  <c r="B458" i="3"/>
  <c r="F422" i="3"/>
  <c r="B515" i="3"/>
  <c r="D422" i="3"/>
  <c r="L422" i="3"/>
  <c r="J422" i="3" s="1"/>
  <c r="C484" i="3" s="1"/>
  <c r="M133" i="8"/>
  <c r="G311" i="3"/>
  <c r="W311" i="3"/>
  <c r="H311" i="3" s="1"/>
  <c r="R311" i="3" s="1"/>
  <c r="I315" i="3"/>
  <c r="V315" i="3"/>
  <c r="H315" i="3" s="1"/>
  <c r="R315" i="3" s="1"/>
  <c r="I113" i="8"/>
  <c r="I118" i="8" s="1"/>
  <c r="I131" i="8" s="1"/>
  <c r="I84" i="8"/>
  <c r="I100" i="8"/>
  <c r="I102" i="8"/>
  <c r="I96" i="8"/>
  <c r="I80" i="8"/>
  <c r="I86" i="8"/>
  <c r="I79" i="8"/>
  <c r="I114" i="8" s="1"/>
  <c r="I122" i="8" s="1"/>
  <c r="I132" i="8" s="1"/>
  <c r="I115" i="8"/>
  <c r="I126" i="8" s="1"/>
  <c r="I133" i="8" s="1"/>
  <c r="I90" i="8"/>
  <c r="I95" i="8"/>
  <c r="I92" i="8"/>
  <c r="I93" i="8"/>
  <c r="I107" i="8"/>
  <c r="I106" i="8"/>
  <c r="I98" i="8"/>
  <c r="I94" i="8"/>
  <c r="I91" i="8"/>
  <c r="I82" i="8"/>
  <c r="I99" i="8"/>
  <c r="I108" i="8"/>
  <c r="I103" i="8"/>
  <c r="I85" i="8"/>
  <c r="I105" i="8"/>
  <c r="I97" i="8"/>
  <c r="I81" i="8"/>
  <c r="I104" i="8"/>
  <c r="I88" i="8"/>
  <c r="G310" i="3"/>
  <c r="W310" i="3"/>
  <c r="H310" i="3" s="1"/>
  <c r="R310" i="3" s="1"/>
  <c r="K226" i="3"/>
  <c r="D481" i="3"/>
  <c r="I312" i="3"/>
  <c r="V312" i="3"/>
  <c r="H312" i="3" s="1"/>
  <c r="R312" i="3" s="1"/>
  <c r="G312" i="3"/>
  <c r="D482" i="3"/>
  <c r="K227" i="3"/>
  <c r="I83" i="8"/>
  <c r="L83" i="8"/>
  <c r="L88" i="8"/>
  <c r="L104" i="8"/>
  <c r="L95" i="8"/>
  <c r="L94" i="8"/>
  <c r="L91" i="8"/>
  <c r="L87" i="8"/>
  <c r="L96" i="8"/>
  <c r="L80" i="8"/>
  <c r="L106" i="8"/>
  <c r="L107" i="8"/>
  <c r="L82" i="8"/>
  <c r="L108" i="8"/>
  <c r="L85" i="8"/>
  <c r="L86" i="8"/>
  <c r="L81" i="8"/>
  <c r="L89" i="8"/>
  <c r="L103" i="8"/>
  <c r="L105" i="8"/>
  <c r="L115" i="8"/>
  <c r="L126" i="8" s="1"/>
  <c r="L133" i="8" s="1"/>
  <c r="L102" i="8"/>
  <c r="L84" i="8"/>
  <c r="L113" i="8"/>
  <c r="L118" i="8" s="1"/>
  <c r="L131" i="8" s="1"/>
  <c r="L98" i="8"/>
  <c r="L99" i="8"/>
  <c r="L79" i="8"/>
  <c r="L114" i="8" s="1"/>
  <c r="L122" i="8" s="1"/>
  <c r="L132" i="8" s="1"/>
  <c r="L93" i="8"/>
  <c r="L90" i="8"/>
  <c r="L101" i="8"/>
  <c r="L92" i="8"/>
  <c r="L100" i="8"/>
  <c r="B509" i="3"/>
  <c r="L416" i="3"/>
  <c r="J416" i="3" s="1"/>
  <c r="C478" i="3" s="1"/>
  <c r="B452" i="3"/>
  <c r="F416" i="3"/>
  <c r="I416" i="3" s="1"/>
  <c r="C452" i="3" s="1"/>
  <c r="D416" i="3"/>
  <c r="B478" i="3"/>
  <c r="L97" i="8"/>
  <c r="F413" i="3"/>
  <c r="I413" i="3" s="1"/>
  <c r="C449" i="3" s="1"/>
  <c r="B475" i="3"/>
  <c r="D413" i="3"/>
  <c r="L413" i="3"/>
  <c r="J413" i="3" s="1"/>
  <c r="C475" i="3" s="1"/>
  <c r="B506" i="3"/>
  <c r="B449" i="3"/>
  <c r="G123" i="8"/>
  <c r="G132" i="8" s="1"/>
  <c r="E119" i="13"/>
  <c r="G314" i="3"/>
  <c r="Q314" i="3" l="1"/>
  <c r="I422" i="3"/>
  <c r="C458" i="3" s="1"/>
  <c r="I513" i="3"/>
  <c r="G513" i="3"/>
  <c r="E513" i="3"/>
  <c r="C513" i="3"/>
  <c r="I509" i="3"/>
  <c r="G509" i="3"/>
  <c r="C509" i="3"/>
  <c r="E509" i="3"/>
  <c r="Q315" i="3"/>
  <c r="K315" i="3"/>
  <c r="W367" i="3" s="1"/>
  <c r="G506" i="3"/>
  <c r="E506" i="3"/>
  <c r="I506" i="3"/>
  <c r="C506" i="3"/>
  <c r="Q312" i="3"/>
  <c r="K312" i="3"/>
  <c r="I515" i="3"/>
  <c r="C515" i="3"/>
  <c r="G515" i="3"/>
  <c r="E515" i="3"/>
  <c r="I420" i="3"/>
  <c r="C456" i="3" s="1"/>
  <c r="K313" i="3"/>
  <c r="Q313" i="3"/>
  <c r="W363" i="3" l="1"/>
  <c r="W383" i="3"/>
  <c r="W366" i="3"/>
  <c r="W384" i="3" a="1"/>
  <c r="W384" i="3" s="1"/>
  <c r="W365" i="3"/>
  <c r="W364" i="3"/>
</calcChain>
</file>

<file path=xl/sharedStrings.xml><?xml version="1.0" encoding="utf-8"?>
<sst xmlns="http://schemas.openxmlformats.org/spreadsheetml/2006/main" count="864" uniqueCount="284">
  <si>
    <t>Semester</t>
  </si>
  <si>
    <t>Instructor</t>
  </si>
  <si>
    <t>Course Format</t>
  </si>
  <si>
    <t>Topics Covered</t>
  </si>
  <si>
    <t>Actual Contact Hours</t>
  </si>
  <si>
    <t>Reason for Variations if there is a difference of more than 25% of the hours planned</t>
  </si>
  <si>
    <t>Total</t>
  </si>
  <si>
    <t>Non-Coverage of Planned Topics</t>
  </si>
  <si>
    <t>Topics (if any) not (Fully) Covered</t>
  </si>
  <si>
    <t>Significance of Lack of Coverage (low-medium-high)</t>
  </si>
  <si>
    <t>Possible Compensating   Action Elsewhere in the Program</t>
  </si>
  <si>
    <t>Grade</t>
  </si>
  <si>
    <t>A+</t>
  </si>
  <si>
    <t>B+</t>
  </si>
  <si>
    <t>C+</t>
  </si>
  <si>
    <t>D+</t>
  </si>
  <si>
    <t>D</t>
  </si>
  <si>
    <t>F</t>
  </si>
  <si>
    <t>4.1 Course Learning Objectives (CLO’s) and Student Outcomes (SO’s) Covered by the Course</t>
  </si>
  <si>
    <t>The student is expected to be able to:</t>
  </si>
  <si>
    <t>Mapping between CLO and SO</t>
  </si>
  <si>
    <t>Student Outcomes</t>
  </si>
  <si>
    <t>a</t>
  </si>
  <si>
    <t>b</t>
  </si>
  <si>
    <t>c</t>
  </si>
  <si>
    <t>d</t>
  </si>
  <si>
    <t>e</t>
  </si>
  <si>
    <t>f</t>
  </si>
  <si>
    <t>g</t>
  </si>
  <si>
    <t>h</t>
  </si>
  <si>
    <t>i</t>
  </si>
  <si>
    <t>j</t>
  </si>
  <si>
    <t>k</t>
  </si>
  <si>
    <t>CLO1</t>
  </si>
  <si>
    <t>CLO2</t>
  </si>
  <si>
    <t>CLO3</t>
  </si>
  <si>
    <t xml:space="preserve"> </t>
  </si>
  <si>
    <t>CLO4</t>
  </si>
  <si>
    <t>CLO5</t>
  </si>
  <si>
    <t>The summary of the course learning outcomes survey conducted with students at the end of the course is given below.</t>
  </si>
  <si>
    <t>Strongly Agree (5)</t>
  </si>
  <si>
    <t>Agree (4)</t>
  </si>
  <si>
    <t>Neutral (3)</t>
  </si>
  <si>
    <t>Disagree (2)</t>
  </si>
  <si>
    <t>Strongly Disagree (1)</t>
  </si>
  <si>
    <t>Student Outcomes (Strongly Agree)</t>
  </si>
  <si>
    <t>K</t>
  </si>
  <si>
    <t>Average</t>
  </si>
  <si>
    <t>Student Outcomes (Agree)</t>
  </si>
  <si>
    <t>Student Outcomes (Neutral)</t>
  </si>
  <si>
    <t>Student Outcomes (Disagree)</t>
  </si>
  <si>
    <t>Student Outcomes (Strongly Disagree)</t>
  </si>
  <si>
    <t>Weighted  Average Score</t>
  </si>
  <si>
    <t>Direct assessment of attainment of student outcomes considers exams, quizzes, and project/homework done by students during the whole semester and proceeds as follows:</t>
  </si>
  <si>
    <t>% Students achieving the Pass Level</t>
  </si>
  <si>
    <t>Summary of the results for both direct and indirect assessment using both the average score as well as the percentage of students achieving the satisfactory/exemplary levels is given below.</t>
  </si>
  <si>
    <t>The degree of attainment of student outcomes according to direct and indirect assessment, by using both the average score and the % of students achieving the satisfactory-exemplary levels, is as follows:</t>
  </si>
  <si>
    <t>When using the AVG score</t>
  </si>
  <si>
    <t>When using % students achieving pass levels</t>
  </si>
  <si>
    <t>When using % students achieving the very good / excellent levels</t>
  </si>
  <si>
    <t>ME</t>
  </si>
  <si>
    <t>EE</t>
  </si>
  <si>
    <t>DNME</t>
  </si>
  <si>
    <t>PE</t>
  </si>
  <si>
    <t>Based on indirect assessment (point of view of students) and direct assessment (point of view of the instructor) the main issues/barriers that come out are as follows:</t>
  </si>
  <si>
    <t>The main actions that will be taken in the next semester to resolve the issues mentioned previously are as follows:</t>
  </si>
  <si>
    <t>Numerator</t>
  </si>
  <si>
    <t>Denominator</t>
  </si>
  <si>
    <r>
      <t>4.</t>
    </r>
    <r>
      <rPr>
        <b/>
        <sz val="16"/>
        <color indexed="60"/>
        <rFont val="Cambria"/>
        <family val="1"/>
      </rPr>
      <t>Direct and Indirect Assessment</t>
    </r>
  </si>
  <si>
    <t>a. Course Learning Objectives (CLO)</t>
  </si>
  <si>
    <r>
      <rPr>
        <b/>
        <sz val="12"/>
        <color indexed="8"/>
        <rFont val="Cambria"/>
        <family val="1"/>
      </rPr>
      <t>b. Student outcomes</t>
    </r>
    <r>
      <rPr>
        <sz val="12"/>
        <color indexed="8"/>
        <rFont val="Cambria"/>
        <family val="1"/>
      </rPr>
      <t xml:space="preserve"> (SO) </t>
    </r>
  </si>
  <si>
    <t>Yes</t>
  </si>
  <si>
    <r>
      <t xml:space="preserve">% Students Achieving Very Good-Excellent Levels </t>
    </r>
    <r>
      <rPr>
        <b/>
        <sz val="9"/>
        <color indexed="17"/>
        <rFont val="Cambria"/>
        <family val="1"/>
      </rPr>
      <t>(Agree &amp; Strongly Agree Levels)</t>
    </r>
  </si>
  <si>
    <t>1. Course Summary</t>
  </si>
  <si>
    <t>Course Code and Title</t>
  </si>
  <si>
    <t>2. Course Delivery (Topics Planned versus Topics Covered)</t>
  </si>
  <si>
    <t>a. List the topics you covered in the course and discuss if there was any discrepancy with what was planned/intended in the Syllabus in the beginning of the course</t>
  </si>
  <si>
    <t>Planned contact Hours</t>
  </si>
  <si>
    <t>b. Explain what are the consequences of the non-coverage of topics (if any)</t>
  </si>
  <si>
    <t>3. Grade Distribution</t>
  </si>
  <si>
    <t>#Students</t>
  </si>
  <si>
    <t xml:space="preserve">B </t>
  </si>
  <si>
    <t>GUIDELINES FOR COURSE ASSESSMENT</t>
  </si>
  <si>
    <t>1. Assessment means primarily the assessment of student outcomes covered by the course. Other additional types of assessment can be used if useful (such as the online student survey or other assessment techniques</t>
  </si>
  <si>
    <t>3. CAR must contain both direct assessment (opinion of the teacher using quizzes, exams, assignments, etc.) and indirect assessment (opinion of students through surveys).</t>
  </si>
  <si>
    <t>4. Each faculty member must keep his data at the most detailed level (marks by student, by outcome, and by quiz/exam/assignment, etc.). Having the data at the detailed level will serve as evidence. It will also allow generating any aggregation we might need later.</t>
  </si>
  <si>
    <t>5. Assessment must be based primarily on the percentage of students achieving the very good-excellent levels for a specific student outcome rather than the average score of all students in a specific outcome.</t>
  </si>
  <si>
    <t>6. The attainment of student outcomes must be judged primarily by using the percentage of students achieving the very good-excellent levels and cannot be judged by using the average score of all students in a specific outcome.  The AVG score can be used as additional and informative only.</t>
  </si>
  <si>
    <t>7. Levels of satisfaction are defined as follows:</t>
  </si>
  <si>
    <t>a. For direct assessment:</t>
  </si>
  <si>
    <t xml:space="preserve">• Excellent is given to a student whose score in a specific outcome is above 90%. </t>
  </si>
  <si>
    <t>• Very Good is given to a student whose score in a specific outcome is between 80% and 90%,</t>
  </si>
  <si>
    <t>• Good is given to a student whose score in a specific outcome is between 70% and 80%,</t>
  </si>
  <si>
    <t>• Fair is given to a student whose score in a specific outcome is between 60% and 70%,</t>
  </si>
  <si>
    <t>• Unsatisfactory is given to a student whose score in a specific outcome is 60% or lower,</t>
  </si>
  <si>
    <t>B. For indirect assessment:</t>
  </si>
  <si>
    <t>• Excellent: corresponds to Strongly Agree in a specific outcome.</t>
  </si>
  <si>
    <t>• Very Good corresponds to Agree in a specific outcome.</t>
  </si>
  <si>
    <t>• Good: corresponds to Neutral in a specific outcome.</t>
  </si>
  <si>
    <t>• Fair: corresponds to Disagree in a specific outcome.</t>
  </si>
  <si>
    <t>• Unsatisfactory: corresponds to Strongly Disagree in a specific outcome.</t>
  </si>
  <si>
    <t>8. The final judgment of the attainment of student outcomes is based on the followings:</t>
  </si>
  <si>
    <t xml:space="preserve">Exceeds
Expectations
</t>
  </si>
  <si>
    <t xml:space="preserve">Meets
Expectations
</t>
  </si>
  <si>
    <t xml:space="preserve">Progressing
Towards Expectations
</t>
  </si>
  <si>
    <t xml:space="preserve">Does Not Meet
Expectations
</t>
  </si>
  <si>
    <t xml:space="preserve">80% or more  of 
students are 
achieving the 
satisfactory level 
or above
</t>
  </si>
  <si>
    <t xml:space="preserve">70% - 80%
of students are achieving the satisfactory level or above
</t>
  </si>
  <si>
    <t xml:space="preserve">60% - 70%
of students are achieving 
the satisfactory level 
or above
</t>
  </si>
  <si>
    <t xml:space="preserve">Below 60%
of students are 
achieving the 
satisfactory level 
or above
</t>
  </si>
  <si>
    <t>9. When analyzing the results of the assessment of a course, we must necessarily pay attention to the following cases:</t>
  </si>
  <si>
    <t>• Cases where we have DNME in a specific outcome.</t>
  </si>
  <si>
    <t>• Cases where we have PE in a specific outcome.</t>
  </si>
  <si>
    <t>• Cases where we have an important discrepancy (let's say &gt; 15%) between direct and indirect assessment for a specific outcome; especially if the direct assessment (opinion of teacher) is much higher than the indirect assessment (opinion of students).</t>
  </si>
  <si>
    <t>• Online Student Survey: if we have questions with DNME or PE, we should also comment them.</t>
  </si>
  <si>
    <t>10.  The analysis of the assessment results must be oriented towards:</t>
  </si>
  <si>
    <t>• Identifying the reasons, issues, and root causes behind the non-attainment of a specific outcome.</t>
  </si>
  <si>
    <t>• Determining corrective actions to be taken in the following semester to resolve those issues.</t>
  </si>
  <si>
    <t xml:space="preserve">11. At the end of each semester / beginning of following semester, an assessment meeting will be held at the department level in order to evaluate the teaching achievements and issues of the past semester based on course assessment reports done for each course taught. An improvement plan will result based on that meeting. All faculty members should be involved and work to implement the improvement plan during the following semester.
</t>
  </si>
  <si>
    <t>4.2 Attainment of Course Learning Objectives (CLO) and Student Outcomes (SO) through indirect assessment</t>
  </si>
  <si>
    <t>The summary of the student outcomes is given below.</t>
  </si>
  <si>
    <t>Do not delete</t>
  </si>
  <si>
    <t>Chosen?</t>
  </si>
  <si>
    <t>*Assign each question in each quiz, exam, homework, assignment, etc. to a specific student outcome</t>
  </si>
  <si>
    <t>*Count the marks allocated to each outcome</t>
  </si>
  <si>
    <t>*Count the average score achieved by students in each outcome</t>
  </si>
  <si>
    <t>Actual Average Marks Obtained</t>
  </si>
  <si>
    <t>Average Score</t>
  </si>
  <si>
    <t>Student Outcome</t>
  </si>
  <si>
    <t>list</t>
  </si>
  <si>
    <t>SO</t>
  </si>
  <si>
    <t>4.4 Summary</t>
  </si>
  <si>
    <t>Direct Assessment -Average Score</t>
  </si>
  <si>
    <t>Indirect Assessment - Average Score</t>
  </si>
  <si>
    <t>Direct Assessment -% Students achieving the Pass Level</t>
  </si>
  <si>
    <t>Indirect Assessment - % Students Achieving Very Good-Excellent Levels (Agree &amp; Strongly Agree Levels)</t>
  </si>
  <si>
    <t>Direct</t>
  </si>
  <si>
    <t>Indirect</t>
  </si>
  <si>
    <t>5. Learning Barriers and Issues</t>
  </si>
  <si>
    <t>6 Planned Improvements</t>
  </si>
  <si>
    <t>Date</t>
  </si>
  <si>
    <t>Signature</t>
  </si>
  <si>
    <t>Programme Coordinator</t>
  </si>
  <si>
    <t>:</t>
  </si>
  <si>
    <t>CLO6</t>
  </si>
  <si>
    <t>CLO7</t>
  </si>
  <si>
    <t>CLO8</t>
  </si>
  <si>
    <t>CLO9</t>
  </si>
  <si>
    <t>CLO10</t>
  </si>
  <si>
    <r>
      <t>Student outcomes</t>
    </r>
    <r>
      <rPr>
        <b/>
        <sz val="11"/>
        <color indexed="8"/>
        <rFont val="Cambria"/>
        <family val="1"/>
      </rPr>
      <t xml:space="preserve"> </t>
    </r>
    <r>
      <rPr>
        <sz val="11"/>
        <color indexed="8"/>
        <rFont val="Cambria"/>
        <family val="1"/>
      </rPr>
      <t>addressed by the course are as follows (as defined in the syllabus of the course):</t>
    </r>
  </si>
  <si>
    <t>ij</t>
  </si>
  <si>
    <t>n</t>
  </si>
  <si>
    <t>sa</t>
  </si>
  <si>
    <t>sda</t>
  </si>
  <si>
    <t>da</t>
  </si>
  <si>
    <t>count</t>
  </si>
  <si>
    <t>final list</t>
  </si>
  <si>
    <t>selected list</t>
  </si>
  <si>
    <t>2. Assessment is mandatory for all courses in each semester. Each faculty member teaching a course must produce a course assessment report (CAR) as part of the course field</t>
  </si>
  <si>
    <t>A</t>
  </si>
  <si>
    <t>Submitted By</t>
  </si>
  <si>
    <t>Computer Science Programme</t>
  </si>
  <si>
    <t>Table of Contents</t>
  </si>
  <si>
    <t>Guidelines for Course Assessment Report (CAR)</t>
  </si>
  <si>
    <t>6. Planned Improvements</t>
  </si>
  <si>
    <t>4. Direct and Indirect Assessment</t>
  </si>
  <si>
    <t>Percentage(%)</t>
  </si>
  <si>
    <t>C</t>
  </si>
  <si>
    <t>Course</t>
  </si>
  <si>
    <t>No. of Sections</t>
  </si>
  <si>
    <t>11`````````````````````````````````````````````````````````````````````aaaaaaaaaa</t>
  </si>
  <si>
    <t>s</t>
  </si>
  <si>
    <t>Instructor ID</t>
  </si>
  <si>
    <t>Status</t>
  </si>
  <si>
    <t>L3</t>
  </si>
  <si>
    <t>CS</t>
  </si>
  <si>
    <t>IT</t>
  </si>
  <si>
    <t>CE</t>
  </si>
  <si>
    <t>%</t>
  </si>
  <si>
    <t>Grades</t>
  </si>
  <si>
    <t>Regular</t>
  </si>
  <si>
    <t>Withdrawn</t>
  </si>
  <si>
    <t>Barred</t>
  </si>
  <si>
    <t>Present</t>
  </si>
  <si>
    <t>B</t>
  </si>
  <si>
    <t>Absent</t>
  </si>
  <si>
    <t>Pass</t>
  </si>
  <si>
    <t>Fail</t>
  </si>
  <si>
    <t>Please enter the number of students in the respective cells</t>
  </si>
  <si>
    <t xml:space="preserve">Strongly Agree </t>
  </si>
  <si>
    <t xml:space="preserve">Agree </t>
  </si>
  <si>
    <t xml:space="preserve">Neutral </t>
  </si>
  <si>
    <t>Disagree</t>
  </si>
  <si>
    <t>Strongly Disagree</t>
  </si>
  <si>
    <t>COURSE LEARNING OUTCOME</t>
  </si>
  <si>
    <r>
      <rPr>
        <b/>
        <sz val="40"/>
        <color indexed="8"/>
        <rFont val="Verdana"/>
        <family val="2"/>
      </rPr>
      <t>C</t>
    </r>
    <r>
      <rPr>
        <b/>
        <sz val="35"/>
        <color indexed="8"/>
        <rFont val="Cambria"/>
        <family val="1"/>
      </rPr>
      <t xml:space="preserve">OURSE </t>
    </r>
    <r>
      <rPr>
        <b/>
        <sz val="40"/>
        <color indexed="8"/>
        <rFont val="Verdana"/>
        <family val="2"/>
      </rPr>
      <t>A</t>
    </r>
    <r>
      <rPr>
        <b/>
        <sz val="35"/>
        <color indexed="8"/>
        <rFont val="Cambria"/>
        <family val="1"/>
      </rPr>
      <t xml:space="preserve">SSESSMENT </t>
    </r>
    <r>
      <rPr>
        <b/>
        <sz val="40"/>
        <color indexed="8"/>
        <rFont val="Verdana"/>
        <family val="2"/>
      </rPr>
      <t>R</t>
    </r>
    <r>
      <rPr>
        <b/>
        <sz val="35"/>
        <color indexed="8"/>
        <rFont val="Cambria"/>
        <family val="1"/>
      </rPr>
      <t>EPORT (CAR)</t>
    </r>
  </si>
  <si>
    <t>No. of Enrollments</t>
  </si>
  <si>
    <t>Instructor:</t>
  </si>
  <si>
    <r>
      <t xml:space="preserve">Number of Students Achieving Very Good-Excellent Levels </t>
    </r>
    <r>
      <rPr>
        <b/>
        <sz val="9"/>
        <color indexed="17"/>
        <rFont val="Cambria"/>
        <family val="1"/>
      </rPr>
      <t>(Agree &amp; Strongly Agree Levels)</t>
    </r>
  </si>
  <si>
    <t>Number of Students achieving the Pass Level</t>
  </si>
  <si>
    <t>*Count the Number of students achieving the satisfactory level</t>
  </si>
  <si>
    <t>Number of Students</t>
  </si>
  <si>
    <t>Date of Exam</t>
  </si>
  <si>
    <t>Sections No(s)</t>
  </si>
  <si>
    <t>Actions Reccommended</t>
  </si>
  <si>
    <t>Action Taken</t>
  </si>
  <si>
    <t>Action Results</t>
  </si>
  <si>
    <t>7 Progress on Actions Proposed for Improving the Course in Previous CAR</t>
  </si>
  <si>
    <t>Input to CAR</t>
  </si>
  <si>
    <t>Student Name</t>
  </si>
  <si>
    <t>Student ID</t>
  </si>
  <si>
    <t>S.No</t>
  </si>
  <si>
    <t>Total Marks for Each Outcome</t>
  </si>
  <si>
    <t>Mini Project</t>
  </si>
  <si>
    <t>Exercises</t>
  </si>
  <si>
    <t>Presentation</t>
  </si>
  <si>
    <t>Case Study</t>
  </si>
  <si>
    <t>Assignment 2</t>
  </si>
  <si>
    <t>Assignment 1</t>
  </si>
  <si>
    <t>Homework 2</t>
  </si>
  <si>
    <t>Homework 1</t>
  </si>
  <si>
    <t>Quiz 2</t>
  </si>
  <si>
    <t>Quiz 1</t>
  </si>
  <si>
    <t>Final Exam</t>
  </si>
  <si>
    <t>Class Test 2</t>
  </si>
  <si>
    <t>Class Test 1</t>
  </si>
  <si>
    <t>Mid Exam</t>
  </si>
  <si>
    <t>Direct Assessment - Calculation of SO Score</t>
  </si>
  <si>
    <t>Normalised Marks For Each Outcome</t>
  </si>
  <si>
    <t>Assessment Tool--&gt;</t>
  </si>
  <si>
    <t>Maximum Marks--&gt;</t>
  </si>
  <si>
    <t>Quiz 3</t>
  </si>
  <si>
    <t>Homework 3</t>
  </si>
  <si>
    <t>Assignment 3</t>
  </si>
  <si>
    <t>Laboratory 1</t>
  </si>
  <si>
    <t>Laboratory 2</t>
  </si>
  <si>
    <t>Consolidated</t>
  </si>
  <si>
    <t>Sec1</t>
  </si>
  <si>
    <t>Sec2</t>
  </si>
  <si>
    <t>Sec3</t>
  </si>
  <si>
    <t>Sec4</t>
  </si>
  <si>
    <t>Section Number(As Provided in Edugate)</t>
  </si>
  <si>
    <t>Assessments-Grouped</t>
  </si>
  <si>
    <t>SO(1)</t>
  </si>
  <si>
    <t>SO(2)</t>
  </si>
  <si>
    <t>SO(3)</t>
  </si>
  <si>
    <t>SO(4)</t>
  </si>
  <si>
    <t>SO(5)</t>
  </si>
  <si>
    <t>SO(6)</t>
  </si>
  <si>
    <t>CLO11</t>
  </si>
  <si>
    <t>Course Learning Outcome--&gt;</t>
  </si>
  <si>
    <t>CLO Score Out of 100</t>
  </si>
  <si>
    <t xml:space="preserve">CLO Average </t>
  </si>
  <si>
    <t>Number of students passed in CLO</t>
  </si>
  <si>
    <t>Normalized CLO Score out of 100</t>
  </si>
  <si>
    <t>4.3.1 When using the Average score for each Course Learning Outcome</t>
  </si>
  <si>
    <t>CLO</t>
  </si>
  <si>
    <t>Weighted Average</t>
  </si>
  <si>
    <t>Direct Assessment - Calculation of CLO Score</t>
  </si>
  <si>
    <t>4.4.2 When using the percentage of students achieving the satisfactory-exemplary levels in each Course Learning Outcome</t>
  </si>
  <si>
    <t>4.4.3 Attainment of Course Learning Outcomes</t>
  </si>
  <si>
    <t>SO Indirect Score from CLO Indirect Weighted Average Score</t>
  </si>
  <si>
    <t>4.4.4 SO Score from CLO Score</t>
  </si>
  <si>
    <t>SO Score from CLO Average Score (Direct)</t>
  </si>
  <si>
    <t>SO Score from CLO Score Pass Level (Direct)</t>
  </si>
  <si>
    <t>Direct (Pass %)</t>
  </si>
  <si>
    <t>Indirect (Avg)</t>
  </si>
  <si>
    <t>SO Score Level</t>
  </si>
  <si>
    <t>4.3 Attainment of Student Outcomes (SO) through CLO Direct Assessment</t>
  </si>
  <si>
    <t>4.4.1 When using the CLO Average score</t>
  </si>
  <si>
    <t>Version 14-Released on 24-Oct-2019</t>
  </si>
  <si>
    <t xml:space="preserve"> Indirect Assessment - Survey</t>
  </si>
  <si>
    <t>Information Technology Programme</t>
  </si>
  <si>
    <t>Dr. Talal Abdi Al harbi,Head,BSH</t>
  </si>
  <si>
    <t>Dr. Majed Alowaidi,Head,IT</t>
  </si>
  <si>
    <t>Dr. Zamil Sulaim Alzamil,Head,CS</t>
  </si>
  <si>
    <t>HOD:</t>
  </si>
  <si>
    <t>Dr. Mohammed AlShehri,Head,IS</t>
  </si>
  <si>
    <t>Apply computer science theory and software development fundamentals to produce computing-based solutions [CS]</t>
  </si>
  <si>
    <t>Identify and analyze user needs and to take them into account in the selection, creation, integration, evaluation, and administration of computing-based systems. [IT]</t>
  </si>
  <si>
    <t>( Code + Name )</t>
  </si>
  <si>
    <t>Information Systems Programme</t>
  </si>
  <si>
    <t>Basic Sciences and Humanities</t>
  </si>
  <si>
    <t>Statistics of Course Results - Fall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</si>
</sst>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72" x14ac:knownFonts="1">
    <font>
      <sz val="11"/>
      <color theme="1"/>
      <name val="Calibri"/>
      <family val="2"/>
      <scheme val="minor"/>
    </font>
    <font>
      <b/>
      <sz val="12"/>
      <color indexed="8"/>
      <name val="Cambria"/>
      <family val="1"/>
    </font>
    <font>
      <b/>
      <sz val="12"/>
      <name val="Cambria"/>
      <family val="1"/>
    </font>
    <font>
      <sz val="12"/>
      <color indexed="8"/>
      <name val="Cambria"/>
      <family val="1"/>
    </font>
    <font>
      <b/>
      <sz val="16"/>
      <color indexed="60"/>
      <name val="Cambria"/>
      <family val="1"/>
    </font>
    <font>
      <b/>
      <sz val="9"/>
      <color indexed="17"/>
      <name val="Cambria"/>
      <family val="1"/>
    </font>
    <font>
      <sz val="11"/>
      <color indexed="8"/>
      <name val="Cambria"/>
      <family val="1"/>
    </font>
    <font>
      <b/>
      <sz val="11"/>
      <color indexed="8"/>
      <name val="Cambria"/>
      <family val="1"/>
    </font>
    <font>
      <b/>
      <sz val="35"/>
      <color indexed="8"/>
      <name val="Cambria"/>
      <family val="1"/>
    </font>
    <font>
      <b/>
      <sz val="40"/>
      <color indexed="8"/>
      <name val="Verdana"/>
      <family val="2"/>
    </font>
    <font>
      <sz val="10"/>
      <name val="Arial"/>
      <family val="2"/>
    </font>
    <font>
      <sz val="10"/>
      <name val="Arial"/>
      <family val="2"/>
    </font>
    <font>
      <sz val="10"/>
      <name val="Cambria"/>
      <family val="1"/>
    </font>
    <font>
      <b/>
      <sz val="15"/>
      <name val="Cambria"/>
      <family val="1"/>
    </font>
    <font>
      <b/>
      <sz val="10"/>
      <name val="Cambria"/>
      <family val="1"/>
    </font>
    <font>
      <b/>
      <sz val="13"/>
      <name val="Cambria"/>
      <family val="1"/>
    </font>
    <font>
      <sz val="8"/>
      <name val="Calibri"/>
      <family val="2"/>
    </font>
    <font>
      <sz val="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1"/>
      <color rgb="FF954F72"/>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rgb="FF0000FF"/>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1"/>
      <color theme="1"/>
      <name val="Cambria"/>
      <family val="1"/>
    </font>
    <font>
      <b/>
      <sz val="16"/>
      <color rgb="FFC00000"/>
      <name val="Cambria"/>
      <family val="1"/>
    </font>
    <font>
      <sz val="12"/>
      <color theme="1"/>
      <name val="Cambria"/>
      <family val="1"/>
    </font>
    <font>
      <b/>
      <sz val="12"/>
      <color theme="1"/>
      <name val="Cambria"/>
      <family val="1"/>
    </font>
    <font>
      <b/>
      <sz val="11"/>
      <color theme="1"/>
      <name val="Cambria"/>
      <family val="1"/>
    </font>
    <font>
      <b/>
      <sz val="11"/>
      <color rgb="FF000000"/>
      <name val="Cambria"/>
      <family val="1"/>
    </font>
    <font>
      <b/>
      <sz val="9"/>
      <color rgb="FF000000"/>
      <name val="Cambria"/>
      <family val="1"/>
    </font>
    <font>
      <sz val="12"/>
      <color theme="1"/>
      <name val="Calibri"/>
      <family val="2"/>
      <scheme val="minor"/>
    </font>
    <font>
      <b/>
      <sz val="8"/>
      <color theme="1"/>
      <name val="Cambria"/>
      <family val="1"/>
    </font>
    <font>
      <sz val="16"/>
      <color rgb="FF000000"/>
      <name val="Cambria"/>
      <family val="1"/>
    </font>
    <font>
      <sz val="14"/>
      <color theme="1"/>
      <name val="Cambria"/>
      <family val="1"/>
    </font>
    <font>
      <b/>
      <sz val="12"/>
      <color rgb="FF000000"/>
      <name val="Cambria"/>
      <family val="1"/>
    </font>
    <font>
      <b/>
      <sz val="10"/>
      <color theme="1"/>
      <name val="Cambria"/>
      <family val="1"/>
    </font>
    <font>
      <b/>
      <sz val="14"/>
      <color theme="1"/>
      <name val="Cambria"/>
      <family val="1"/>
    </font>
    <font>
      <sz val="10"/>
      <color theme="1"/>
      <name val="Cambria"/>
      <family val="1"/>
    </font>
    <font>
      <b/>
      <sz val="10"/>
      <color rgb="FFFF0000"/>
      <name val="Cambria"/>
      <family val="1"/>
    </font>
    <font>
      <sz val="10"/>
      <color rgb="FFFF0000"/>
      <name val="Cambria"/>
      <family val="1"/>
    </font>
    <font>
      <sz val="10"/>
      <color theme="0"/>
      <name val="Cambria"/>
      <family val="1"/>
    </font>
    <font>
      <b/>
      <sz val="18"/>
      <color theme="1"/>
      <name val="Cambria"/>
      <family val="1"/>
    </font>
    <font>
      <b/>
      <sz val="13"/>
      <color theme="1"/>
      <name val="Cambria"/>
      <family val="1"/>
    </font>
    <font>
      <b/>
      <sz val="9"/>
      <color theme="1"/>
      <name val="Cambria"/>
      <family val="1"/>
    </font>
    <font>
      <b/>
      <sz val="14"/>
      <color theme="1"/>
      <name val="Calibri"/>
      <family val="2"/>
      <scheme val="minor"/>
    </font>
    <font>
      <sz val="11"/>
      <color theme="2" tint="-0.249977111117893"/>
      <name val="Calibri"/>
      <family val="2"/>
      <scheme val="minor"/>
    </font>
    <font>
      <sz val="11"/>
      <color theme="0" tint="-0.34998626667073579"/>
      <name val="Calibri"/>
      <family val="2"/>
      <scheme val="minor"/>
    </font>
    <font>
      <sz val="7"/>
      <color theme="1"/>
      <name val="Cambria"/>
      <family val="1"/>
    </font>
    <font>
      <b/>
      <sz val="35"/>
      <color theme="1"/>
      <name val="Cambria"/>
      <family val="2"/>
    </font>
    <font>
      <b/>
      <sz val="35"/>
      <color theme="1"/>
      <name val="Cambria"/>
      <family val="1"/>
    </font>
    <font>
      <b/>
      <sz val="11"/>
      <color rgb="FFFF0000"/>
      <name val="Cambria"/>
      <family val="1"/>
    </font>
    <font>
      <b/>
      <sz val="11"/>
      <color rgb="FF00B050"/>
      <name val="Cambria"/>
      <family val="1"/>
    </font>
    <font>
      <b/>
      <sz val="11"/>
      <color rgb="FFFFC000"/>
      <name val="Cambria"/>
      <family val="1"/>
    </font>
    <font>
      <b/>
      <sz val="12"/>
      <color theme="1"/>
      <name val="Calibri"/>
      <family val="2"/>
      <scheme val="minor"/>
    </font>
    <font>
      <sz val="8"/>
      <color theme="1"/>
      <name val="Cambria"/>
      <family val="1"/>
    </font>
    <font>
      <sz val="11"/>
      <color theme="1"/>
      <name val="Times New Roman"/>
      <family val="1"/>
    </font>
    <font>
      <b/>
      <sz val="16"/>
      <color theme="1"/>
      <name val="Cambria"/>
      <family val="1"/>
    </font>
    <font>
      <sz val="8"/>
      <color rgb="FF000000"/>
      <name val="Segoe UI"/>
      <family val="2"/>
    </font>
  </fonts>
  <fills count="47">
    <fill>
      <patternFill patternType="none"/>
    </fill>
    <fill>
      <patternFill patternType="gray125"/>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gray125">
        <bgColor rgb="FFDFDFDF"/>
      </patternFill>
    </fill>
    <fill>
      <patternFill patternType="solid">
        <fgColor theme="7"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gray125">
        <bgColor theme="7" tint="0.79998168889431442"/>
      </patternFill>
    </fill>
    <fill>
      <patternFill patternType="solid">
        <fgColor rgb="FFFFFF00"/>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tint="-4.9989318521683403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ck">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7">
    <xf numFmtId="0" fontId="0" fillId="0" borderId="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20" fillId="27" borderId="0" applyNumberFormat="0" applyBorder="0" applyAlignment="0" applyProtection="0"/>
    <xf numFmtId="0" fontId="21" fillId="28" borderId="39" applyNumberFormat="0" applyAlignment="0" applyProtection="0"/>
    <xf numFmtId="0" fontId="22" fillId="29" borderId="40"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30" borderId="0" applyNumberFormat="0" applyBorder="0" applyAlignment="0" applyProtection="0"/>
    <xf numFmtId="0" fontId="26" fillId="0" borderId="41" applyNumberFormat="0" applyFill="0" applyAlignment="0" applyProtection="0"/>
    <xf numFmtId="0" fontId="27" fillId="0" borderId="42" applyNumberFormat="0" applyFill="0" applyAlignment="0" applyProtection="0"/>
    <xf numFmtId="0" fontId="28" fillId="0" borderId="43"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31" borderId="39" applyNumberFormat="0" applyAlignment="0" applyProtection="0"/>
    <xf numFmtId="0" fontId="31" fillId="0" borderId="44" applyNumberFormat="0" applyFill="0" applyAlignment="0" applyProtection="0"/>
    <xf numFmtId="0" fontId="32" fillId="32" borderId="0" applyNumberFormat="0" applyBorder="0" applyAlignment="0" applyProtection="0"/>
    <xf numFmtId="0" fontId="10" fillId="0" borderId="0"/>
    <xf numFmtId="0" fontId="11" fillId="0" borderId="0" applyNumberFormat="0" applyFont="0" applyFill="0" applyBorder="0" applyAlignment="0" applyProtection="0"/>
    <xf numFmtId="0" fontId="18" fillId="33" borderId="45" applyNumberFormat="0" applyFont="0" applyAlignment="0" applyProtection="0"/>
    <xf numFmtId="0" fontId="33" fillId="28" borderId="46" applyNumberFormat="0" applyAlignment="0" applyProtection="0"/>
    <xf numFmtId="9" fontId="18" fillId="0" borderId="0" applyFont="0" applyFill="0" applyBorder="0" applyAlignment="0" applyProtection="0"/>
    <xf numFmtId="0" fontId="34" fillId="0" borderId="0" applyNumberFormat="0" applyFill="0" applyBorder="0" applyAlignment="0" applyProtection="0"/>
    <xf numFmtId="0" fontId="35" fillId="0" borderId="47" applyNumberFormat="0" applyFill="0" applyAlignment="0" applyProtection="0"/>
    <xf numFmtId="0" fontId="36" fillId="0" borderId="0" applyNumberFormat="0" applyFill="0" applyBorder="0" applyAlignment="0" applyProtection="0"/>
  </cellStyleXfs>
  <cellXfs count="463">
    <xf numFmtId="0" fontId="0" fillId="0" borderId="0" xfId="0"/>
    <xf numFmtId="0" fontId="0" fillId="0" borderId="0" xfId="0" applyProtection="1"/>
    <xf numFmtId="0" fontId="37" fillId="0" borderId="0" xfId="0" applyFont="1" applyProtection="1"/>
    <xf numFmtId="0" fontId="37" fillId="0" borderId="0" xfId="0" applyFont="1" applyAlignment="1" applyProtection="1">
      <alignment horizontal="left" vertical="top" wrapText="1"/>
    </xf>
    <xf numFmtId="0" fontId="37" fillId="0" borderId="0" xfId="0" applyFont="1" applyAlignment="1" applyProtection="1">
      <alignment wrapText="1"/>
    </xf>
    <xf numFmtId="0" fontId="37" fillId="0" borderId="0" xfId="0" applyFont="1" applyAlignment="1" applyProtection="1">
      <alignment vertical="top"/>
    </xf>
    <xf numFmtId="0" fontId="37" fillId="0" borderId="0" xfId="0" applyFont="1" applyAlignment="1" applyProtection="1">
      <alignment vertical="top" wrapText="1"/>
    </xf>
    <xf numFmtId="0" fontId="37" fillId="0" borderId="0" xfId="0" applyFont="1" applyAlignment="1" applyProtection="1">
      <alignment horizontal="left"/>
    </xf>
    <xf numFmtId="0" fontId="38" fillId="0" borderId="0" xfId="0" applyFont="1" applyAlignment="1" applyProtection="1"/>
    <xf numFmtId="0" fontId="37" fillId="0" borderId="0" xfId="0" applyFont="1" applyBorder="1" applyAlignment="1" applyProtection="1">
      <alignment horizontal="left"/>
    </xf>
    <xf numFmtId="0" fontId="37" fillId="0" borderId="0" xfId="0" applyFont="1" applyAlignment="1" applyProtection="1">
      <alignment horizontal="left" wrapText="1"/>
    </xf>
    <xf numFmtId="0" fontId="37" fillId="0" borderId="0" xfId="0" applyFont="1" applyBorder="1" applyAlignment="1" applyProtection="1">
      <alignment horizontal="left" wrapText="1"/>
    </xf>
    <xf numFmtId="0" fontId="37" fillId="0" borderId="0" xfId="0" applyFont="1" applyBorder="1" applyAlignment="1" applyProtection="1">
      <alignment horizontal="center" wrapText="1"/>
    </xf>
    <xf numFmtId="0" fontId="38" fillId="0" borderId="0" xfId="0" applyFont="1" applyAlignment="1" applyProtection="1">
      <alignment horizontal="left"/>
    </xf>
    <xf numFmtId="0" fontId="1" fillId="0" borderId="0" xfId="0" applyFont="1" applyAlignment="1" applyProtection="1"/>
    <xf numFmtId="0" fontId="39" fillId="0" borderId="0" xfId="0" applyFont="1" applyAlignment="1" applyProtection="1">
      <alignment horizontal="left"/>
    </xf>
    <xf numFmtId="0" fontId="3" fillId="0" borderId="0" xfId="0" applyFont="1" applyAlignment="1" applyProtection="1"/>
    <xf numFmtId="0" fontId="0" fillId="34" borderId="0" xfId="0" applyFill="1" applyProtection="1"/>
    <xf numFmtId="0" fontId="0" fillId="0" borderId="0" xfId="0" applyAlignment="1" applyProtection="1">
      <alignment horizontal="center" vertical="center" wrapText="1"/>
    </xf>
    <xf numFmtId="0" fontId="40" fillId="0" borderId="0" xfId="0" applyFont="1" applyAlignment="1" applyProtection="1">
      <alignment wrapText="1"/>
    </xf>
    <xf numFmtId="0" fontId="40" fillId="34" borderId="0" xfId="0" applyFont="1" applyFill="1" applyBorder="1" applyAlignment="1" applyProtection="1">
      <alignment vertical="top" wrapText="1"/>
    </xf>
    <xf numFmtId="0" fontId="40" fillId="34" borderId="0" xfId="0" applyFont="1" applyFill="1" applyBorder="1" applyAlignment="1" applyProtection="1">
      <alignment horizontal="center" wrapText="1"/>
    </xf>
    <xf numFmtId="0" fontId="41" fillId="0" borderId="0" xfId="0" applyFont="1" applyBorder="1" applyAlignment="1" applyProtection="1">
      <alignment horizontal="center" vertical="top" wrapText="1"/>
    </xf>
    <xf numFmtId="0" fontId="39" fillId="0" borderId="0" xfId="0" applyFont="1" applyProtection="1"/>
    <xf numFmtId="0" fontId="0" fillId="0" borderId="0" xfId="0" applyBorder="1" applyProtection="1"/>
    <xf numFmtId="9" fontId="39" fillId="0" borderId="1" xfId="0" applyNumberFormat="1" applyFont="1" applyBorder="1" applyAlignment="1" applyProtection="1">
      <alignment horizontal="center" wrapText="1"/>
    </xf>
    <xf numFmtId="0" fontId="0" fillId="0" borderId="0" xfId="0" applyFont="1" applyProtection="1"/>
    <xf numFmtId="0" fontId="40" fillId="34" borderId="0" xfId="0" applyFont="1" applyFill="1" applyBorder="1" applyAlignment="1" applyProtection="1">
      <alignment vertical="center" wrapText="1"/>
    </xf>
    <xf numFmtId="0" fontId="40" fillId="35" borderId="1" xfId="0" applyFont="1" applyFill="1" applyBorder="1" applyAlignment="1" applyProtection="1">
      <alignment horizontal="center" vertical="center" wrapText="1"/>
    </xf>
    <xf numFmtId="0" fontId="40" fillId="34" borderId="0" xfId="0" applyFont="1" applyFill="1" applyBorder="1" applyAlignment="1" applyProtection="1">
      <alignment horizontal="center" vertical="center" wrapText="1"/>
    </xf>
    <xf numFmtId="1" fontId="0" fillId="0" borderId="0" xfId="0" applyNumberFormat="1" applyAlignment="1" applyProtection="1">
      <alignment horizontal="center" vertical="center" wrapText="1"/>
    </xf>
    <xf numFmtId="0" fontId="39" fillId="0" borderId="1" xfId="0" applyFont="1" applyBorder="1" applyAlignment="1" applyProtection="1">
      <alignment horizontal="center" vertical="center" wrapText="1"/>
    </xf>
    <xf numFmtId="9" fontId="37" fillId="0" borderId="1" xfId="0" applyNumberFormat="1" applyFont="1" applyBorder="1" applyAlignment="1" applyProtection="1">
      <alignment horizontal="center" vertical="center" wrapText="1"/>
    </xf>
    <xf numFmtId="9" fontId="37" fillId="34" borderId="0" xfId="0" applyNumberFormat="1" applyFont="1" applyFill="1" applyBorder="1" applyAlignment="1" applyProtection="1">
      <alignment horizontal="center" vertical="center" wrapText="1"/>
    </xf>
    <xf numFmtId="10" fontId="0" fillId="0" borderId="0" xfId="0" applyNumberFormat="1" applyAlignment="1" applyProtection="1">
      <alignment horizontal="center" vertical="center" wrapText="1"/>
    </xf>
    <xf numFmtId="9" fontId="39" fillId="0" borderId="1" xfId="0" applyNumberFormat="1" applyFont="1" applyBorder="1" applyAlignment="1" applyProtection="1">
      <alignment horizontal="center" vertical="center" wrapText="1"/>
    </xf>
    <xf numFmtId="9" fontId="39" fillId="34" borderId="0" xfId="0" applyNumberFormat="1" applyFont="1" applyFill="1" applyBorder="1" applyAlignment="1" applyProtection="1">
      <alignment horizontal="center" vertical="center" wrapText="1"/>
    </xf>
    <xf numFmtId="9" fontId="0" fillId="34" borderId="0" xfId="0" applyNumberFormat="1" applyFont="1" applyFill="1" applyBorder="1" applyAlignment="1" applyProtection="1">
      <alignment horizontal="center" vertical="center" wrapText="1"/>
    </xf>
    <xf numFmtId="0" fontId="40" fillId="36" borderId="1" xfId="0" applyFont="1" applyFill="1" applyBorder="1" applyAlignment="1" applyProtection="1">
      <alignment horizontal="center" vertical="center" wrapText="1"/>
    </xf>
    <xf numFmtId="9" fontId="41" fillId="36" borderId="1" xfId="0" applyNumberFormat="1" applyFont="1" applyFill="1" applyBorder="1" applyAlignment="1" applyProtection="1">
      <alignment horizontal="center" vertical="center" wrapText="1"/>
    </xf>
    <xf numFmtId="9" fontId="41" fillId="34" borderId="0" xfId="0" applyNumberFormat="1" applyFont="1" applyFill="1" applyBorder="1" applyAlignment="1" applyProtection="1">
      <alignment horizontal="center" vertical="center" wrapText="1"/>
    </xf>
    <xf numFmtId="0" fontId="39" fillId="0" borderId="1" xfId="0" applyFont="1" applyFill="1" applyBorder="1" applyAlignment="1" applyProtection="1">
      <alignment horizontal="center" vertical="center" wrapText="1"/>
    </xf>
    <xf numFmtId="9" fontId="37" fillId="0" borderId="1" xfId="0" applyNumberFormat="1"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34" borderId="0" xfId="0" applyFont="1" applyFill="1" applyBorder="1" applyAlignment="1" applyProtection="1">
      <alignment horizontal="center" vertical="center" wrapText="1"/>
    </xf>
    <xf numFmtId="9" fontId="37" fillId="0" borderId="0" xfId="0" applyNumberFormat="1" applyFont="1" applyBorder="1" applyAlignment="1" applyProtection="1">
      <alignment horizontal="center" vertical="center" wrapText="1"/>
    </xf>
    <xf numFmtId="9" fontId="37" fillId="2" borderId="0" xfId="0" applyNumberFormat="1" applyFont="1" applyFill="1" applyBorder="1" applyAlignment="1" applyProtection="1">
      <alignment horizontal="center" vertical="center" wrapText="1"/>
    </xf>
    <xf numFmtId="9" fontId="39" fillId="2" borderId="0" xfId="0" applyNumberFormat="1" applyFont="1" applyFill="1" applyBorder="1" applyAlignment="1" applyProtection="1">
      <alignment horizontal="center" vertical="center" wrapText="1"/>
    </xf>
    <xf numFmtId="9" fontId="0" fillId="2" borderId="0" xfId="0" applyNumberFormat="1"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9" fontId="41" fillId="0" borderId="1" xfId="0" applyNumberFormat="1"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0" borderId="0" xfId="0" applyAlignment="1" applyProtection="1">
      <alignment horizontal="center" vertical="center" wrapText="1"/>
    </xf>
    <xf numFmtId="9" fontId="39" fillId="0" borderId="2" xfId="0" applyNumberFormat="1" applyFont="1" applyBorder="1" applyAlignment="1" applyProtection="1">
      <alignment horizontal="center" vertical="center" wrapText="1"/>
    </xf>
    <xf numFmtId="9" fontId="40" fillId="0" borderId="2" xfId="0" applyNumberFormat="1" applyFont="1" applyBorder="1" applyAlignment="1" applyProtection="1">
      <alignment horizontal="center" vertical="center" wrapText="1"/>
    </xf>
    <xf numFmtId="9" fontId="42" fillId="0" borderId="2" xfId="0" applyNumberFormat="1" applyFont="1" applyBorder="1" applyAlignment="1" applyProtection="1">
      <alignment horizontal="center" vertical="center" wrapText="1"/>
    </xf>
    <xf numFmtId="0" fontId="41" fillId="0" borderId="0" xfId="0" applyFont="1" applyBorder="1" applyAlignment="1" applyProtection="1">
      <alignment horizontal="center" vertical="center" wrapText="1"/>
    </xf>
    <xf numFmtId="9" fontId="39" fillId="0" borderId="0" xfId="0" applyNumberFormat="1" applyFont="1" applyBorder="1" applyAlignment="1" applyProtection="1">
      <alignment horizontal="center" vertical="center" wrapText="1"/>
    </xf>
    <xf numFmtId="9" fontId="40" fillId="0" borderId="0" xfId="0" applyNumberFormat="1" applyFont="1" applyBorder="1" applyAlignment="1" applyProtection="1">
      <alignment horizontal="center" vertical="center" wrapText="1"/>
    </xf>
    <xf numFmtId="9" fontId="42" fillId="0" borderId="0" xfId="0" applyNumberFormat="1" applyFont="1" applyBorder="1" applyAlignment="1" applyProtection="1">
      <alignment horizontal="center" vertical="center" wrapText="1"/>
    </xf>
    <xf numFmtId="0" fontId="0" fillId="0" borderId="0" xfId="0" applyFont="1" applyAlignment="1" applyProtection="1">
      <alignment horizontal="center" vertical="center" wrapText="1"/>
    </xf>
    <xf numFmtId="0" fontId="40" fillId="0" borderId="0" xfId="0" applyFont="1" applyAlignment="1" applyProtection="1">
      <alignment horizontal="left"/>
    </xf>
    <xf numFmtId="0" fontId="40" fillId="0" borderId="0" xfId="0" applyFont="1" applyAlignment="1" applyProtection="1"/>
    <xf numFmtId="0" fontId="0" fillId="0" borderId="0" xfId="0" applyFont="1" applyProtection="1"/>
    <xf numFmtId="0" fontId="41" fillId="0" borderId="1" xfId="0" applyFont="1" applyBorder="1" applyAlignment="1" applyProtection="1">
      <alignment horizontal="center"/>
    </xf>
    <xf numFmtId="9" fontId="37" fillId="0" borderId="1" xfId="0" applyNumberFormat="1" applyFont="1" applyBorder="1" applyAlignment="1" applyProtection="1">
      <alignment horizontal="center"/>
    </xf>
    <xf numFmtId="9" fontId="0" fillId="0" borderId="0" xfId="0" applyNumberFormat="1" applyProtection="1"/>
    <xf numFmtId="0" fontId="41" fillId="0" borderId="0" xfId="0" applyFont="1" applyBorder="1" applyAlignment="1" applyProtection="1">
      <alignment horizontal="center"/>
    </xf>
    <xf numFmtId="0" fontId="40" fillId="0" borderId="0" xfId="0" applyFont="1" applyAlignment="1" applyProtection="1">
      <alignment horizontal="left" wrapText="1"/>
    </xf>
    <xf numFmtId="9" fontId="37" fillId="0" borderId="0" xfId="0" applyNumberFormat="1" applyFont="1" applyBorder="1" applyAlignment="1" applyProtection="1">
      <alignment horizontal="center"/>
    </xf>
    <xf numFmtId="0" fontId="37" fillId="0" borderId="1" xfId="0" applyFont="1" applyBorder="1" applyAlignment="1" applyProtection="1">
      <alignment horizontal="center"/>
    </xf>
    <xf numFmtId="0" fontId="37" fillId="0" borderId="0" xfId="0" applyFont="1" applyAlignment="1" applyProtection="1"/>
    <xf numFmtId="0" fontId="37" fillId="0" borderId="0" xfId="0" applyFont="1" applyAlignment="1" applyProtection="1">
      <alignment horizontal="left" wrapText="1"/>
    </xf>
    <xf numFmtId="0" fontId="37" fillId="0" borderId="0" xfId="0" applyFont="1" applyAlignment="1" applyProtection="1">
      <alignment horizontal="left" vertical="top" wrapText="1"/>
    </xf>
    <xf numFmtId="0" fontId="37" fillId="0" borderId="0" xfId="0" applyFont="1" applyAlignment="1" applyProtection="1">
      <alignment horizontal="left"/>
    </xf>
    <xf numFmtId="0" fontId="0" fillId="0" borderId="0" xfId="0" applyAlignment="1" applyProtection="1">
      <alignment horizontal="center" vertical="center" wrapText="1"/>
    </xf>
    <xf numFmtId="0" fontId="37" fillId="0" borderId="1" xfId="0" applyFont="1" applyBorder="1" applyAlignment="1" applyProtection="1">
      <alignment horizontal="center"/>
    </xf>
    <xf numFmtId="0" fontId="38" fillId="0" borderId="0" xfId="0" applyFont="1" applyAlignment="1" applyProtection="1">
      <alignment horizontal="center"/>
    </xf>
    <xf numFmtId="0" fontId="0" fillId="0" borderId="0" xfId="0" applyFont="1" applyProtection="1"/>
    <xf numFmtId="0" fontId="40" fillId="0" borderId="0" xfId="0" applyFont="1" applyAlignment="1" applyProtection="1">
      <alignment horizontal="left"/>
    </xf>
    <xf numFmtId="0" fontId="38" fillId="0" borderId="0" xfId="0" applyFont="1" applyAlignment="1" applyProtection="1">
      <alignment horizontal="left"/>
    </xf>
    <xf numFmtId="0" fontId="41" fillId="0" borderId="1" xfId="0" applyFont="1" applyBorder="1" applyAlignment="1" applyProtection="1">
      <alignment horizontal="center"/>
    </xf>
    <xf numFmtId="0" fontId="40" fillId="0" borderId="0" xfId="0" applyFont="1" applyAlignment="1" applyProtection="1">
      <alignment horizontal="left" wrapText="1"/>
    </xf>
    <xf numFmtId="9" fontId="0" fillId="0" borderId="0" xfId="0" applyNumberFormat="1" applyAlignment="1" applyProtection="1">
      <alignment horizontal="center" vertical="center" wrapText="1"/>
    </xf>
    <xf numFmtId="9" fontId="0" fillId="34" borderId="0" xfId="0" applyNumberFormat="1" applyFill="1" applyBorder="1" applyAlignment="1" applyProtection="1">
      <alignment horizontal="center" vertical="center" wrapText="1"/>
    </xf>
    <xf numFmtId="0" fontId="0" fillId="34" borderId="0" xfId="0" applyFill="1" applyBorder="1" applyAlignment="1" applyProtection="1">
      <alignment horizontal="center" vertical="center" wrapText="1"/>
    </xf>
    <xf numFmtId="0" fontId="0" fillId="0" borderId="0" xfId="0" applyAlignment="1">
      <alignment horizontal="center" vertical="center" wrapText="1"/>
    </xf>
    <xf numFmtId="0" fontId="0" fillId="0" borderId="0" xfId="0" applyAlignment="1" applyProtection="1">
      <alignment horizontal="center" vertical="center" wrapText="1"/>
    </xf>
    <xf numFmtId="0" fontId="0" fillId="0" borderId="0" xfId="0" applyAlignment="1" applyProtection="1">
      <alignment horizontal="center"/>
    </xf>
    <xf numFmtId="1" fontId="0" fillId="0" borderId="0" xfId="0" applyNumberFormat="1" applyProtection="1"/>
    <xf numFmtId="0" fontId="37" fillId="34" borderId="0" xfId="0" applyFont="1" applyFill="1" applyAlignment="1" applyProtection="1">
      <protection locked="0"/>
    </xf>
    <xf numFmtId="0" fontId="39" fillId="34" borderId="0" xfId="0" applyFont="1" applyFill="1" applyAlignment="1" applyProtection="1">
      <protection locked="0"/>
    </xf>
    <xf numFmtId="0" fontId="37" fillId="34" borderId="0" xfId="0" applyFont="1" applyFill="1" applyProtection="1">
      <protection locked="0"/>
    </xf>
    <xf numFmtId="0" fontId="0" fillId="34" borderId="0" xfId="0" applyFill="1" applyProtection="1">
      <protection locked="0"/>
    </xf>
    <xf numFmtId="0" fontId="0" fillId="0" borderId="0" xfId="0" applyProtection="1">
      <protection locked="0"/>
    </xf>
    <xf numFmtId="0" fontId="37" fillId="0" borderId="0" xfId="0" applyFont="1" applyAlignment="1" applyProtection="1">
      <alignment horizontal="left" wrapText="1"/>
    </xf>
    <xf numFmtId="0" fontId="37" fillId="0" borderId="1" xfId="0" applyFont="1" applyBorder="1" applyAlignment="1" applyProtection="1">
      <alignment horizontal="center" wrapText="1"/>
    </xf>
    <xf numFmtId="0" fontId="37" fillId="0" borderId="0" xfId="0" applyFont="1" applyAlignment="1" applyProtection="1">
      <alignment horizontal="left" wrapText="1"/>
    </xf>
    <xf numFmtId="0" fontId="37" fillId="0" borderId="0" xfId="0" applyFont="1" applyBorder="1" applyAlignment="1" applyProtection="1">
      <alignment horizontal="left" wrapText="1"/>
    </xf>
    <xf numFmtId="0" fontId="39" fillId="34" borderId="0" xfId="0" applyFont="1" applyFill="1" applyBorder="1" applyAlignment="1" applyProtection="1">
      <alignment horizontal="center" wrapText="1"/>
    </xf>
    <xf numFmtId="0" fontId="41" fillId="34" borderId="0" xfId="0" applyFont="1" applyFill="1" applyBorder="1" applyAlignment="1" applyProtection="1">
      <alignment horizontal="center" vertical="top" wrapText="1"/>
      <protection locked="0"/>
    </xf>
    <xf numFmtId="0" fontId="41" fillId="34" borderId="0" xfId="0" applyFont="1" applyFill="1" applyBorder="1" applyAlignment="1" applyProtection="1">
      <alignment horizontal="center" vertical="top" wrapText="1"/>
    </xf>
    <xf numFmtId="0" fontId="37" fillId="37" borderId="1" xfId="0" applyFont="1" applyFill="1" applyBorder="1" applyAlignment="1" applyProtection="1">
      <alignment horizontal="center" wrapText="1"/>
      <protection locked="0"/>
    </xf>
    <xf numFmtId="0" fontId="37" fillId="37" borderId="1" xfId="0" applyFont="1" applyFill="1" applyBorder="1" applyAlignment="1" applyProtection="1">
      <alignment horizontal="center" wrapText="1"/>
      <protection locked="0"/>
    </xf>
    <xf numFmtId="0" fontId="40" fillId="37" borderId="0" xfId="0" applyFont="1" applyFill="1" applyProtection="1">
      <protection locked="0"/>
    </xf>
    <xf numFmtId="0" fontId="0" fillId="37" borderId="0" xfId="0" applyFill="1" applyProtection="1">
      <protection locked="0"/>
    </xf>
    <xf numFmtId="0" fontId="39" fillId="37" borderId="0" xfId="0" applyFont="1" applyFill="1" applyAlignment="1" applyProtection="1">
      <alignment wrapText="1"/>
      <protection locked="0"/>
    </xf>
    <xf numFmtId="0" fontId="41" fillId="37" borderId="1" xfId="0" applyFont="1" applyFill="1" applyBorder="1" applyAlignment="1" applyProtection="1">
      <alignment horizontal="center" vertical="top" wrapText="1"/>
      <protection locked="0"/>
    </xf>
    <xf numFmtId="0" fontId="39" fillId="38" borderId="1" xfId="0" applyFont="1" applyFill="1" applyBorder="1" applyAlignment="1" applyProtection="1">
      <alignment horizontal="center" wrapText="1"/>
    </xf>
    <xf numFmtId="0" fontId="40" fillId="39" borderId="1" xfId="0" applyFont="1" applyFill="1" applyBorder="1" applyAlignment="1" applyProtection="1">
      <alignment horizontal="center" wrapText="1"/>
    </xf>
    <xf numFmtId="0" fontId="0" fillId="38" borderId="1" xfId="0" applyFont="1" applyFill="1" applyBorder="1" applyAlignment="1" applyProtection="1">
      <alignment wrapText="1"/>
    </xf>
    <xf numFmtId="0" fontId="43" fillId="38" borderId="1" xfId="0" applyFont="1" applyFill="1" applyBorder="1" applyAlignment="1" applyProtection="1">
      <alignment horizontal="center" wrapText="1"/>
    </xf>
    <xf numFmtId="0" fontId="41" fillId="38" borderId="2" xfId="0" applyFont="1" applyFill="1" applyBorder="1" applyAlignment="1" applyProtection="1">
      <alignment horizontal="center" vertical="center" wrapText="1"/>
    </xf>
    <xf numFmtId="0" fontId="43" fillId="38" borderId="2" xfId="0" applyFont="1" applyFill="1" applyBorder="1" applyAlignment="1" applyProtection="1">
      <alignment horizontal="center" vertical="center" wrapText="1"/>
    </xf>
    <xf numFmtId="0" fontId="41" fillId="38" borderId="1" xfId="0" applyFont="1" applyFill="1" applyBorder="1" applyAlignment="1" applyProtection="1">
      <alignment horizontal="center"/>
    </xf>
    <xf numFmtId="0" fontId="37" fillId="38" borderId="1" xfId="0" applyFont="1" applyFill="1" applyBorder="1" applyAlignment="1" applyProtection="1">
      <alignment horizontal="center"/>
    </xf>
    <xf numFmtId="0" fontId="37" fillId="0" borderId="3" xfId="0" applyFont="1" applyBorder="1" applyAlignment="1" applyProtection="1">
      <alignment horizontal="center" wrapText="1"/>
    </xf>
    <xf numFmtId="0" fontId="37" fillId="0" borderId="0" xfId="0" applyFont="1" applyBorder="1" applyAlignment="1" applyProtection="1">
      <alignment horizontal="center" wrapText="1"/>
    </xf>
    <xf numFmtId="0" fontId="37" fillId="37" borderId="3" xfId="0" applyFont="1" applyFill="1" applyBorder="1" applyAlignment="1" applyProtection="1">
      <alignment horizontal="center" wrapText="1"/>
      <protection locked="0"/>
    </xf>
    <xf numFmtId="0" fontId="44" fillId="0" borderId="0" xfId="0" applyFont="1" applyProtection="1"/>
    <xf numFmtId="0" fontId="45" fillId="38" borderId="1" xfId="0" applyFont="1" applyFill="1" applyBorder="1" applyAlignment="1" applyProtection="1">
      <alignment horizontal="center" vertical="center" wrapText="1"/>
    </xf>
    <xf numFmtId="0" fontId="37" fillId="0" borderId="0" xfId="0" applyFont="1"/>
    <xf numFmtId="0" fontId="46" fillId="0" borderId="0" xfId="0" applyFont="1" applyBorder="1" applyAlignment="1" applyProtection="1">
      <alignment horizontal="right" vertical="center" readingOrder="2"/>
    </xf>
    <xf numFmtId="0" fontId="37" fillId="0" borderId="0" xfId="0" applyFont="1" applyBorder="1" applyAlignment="1" applyProtection="1">
      <alignment horizontal="right" vertical="center"/>
    </xf>
    <xf numFmtId="0" fontId="37" fillId="0" borderId="0" xfId="0" applyFont="1" applyAlignment="1" applyProtection="1">
      <alignment horizontal="center" vertical="center"/>
    </xf>
    <xf numFmtId="0" fontId="37" fillId="0" borderId="0" xfId="0" applyFont="1" applyAlignment="1">
      <alignment horizontal="center" vertical="center"/>
    </xf>
    <xf numFmtId="0" fontId="37" fillId="0" borderId="0" xfId="0" applyFont="1" applyAlignment="1">
      <alignment vertical="center"/>
    </xf>
    <xf numFmtId="0" fontId="47" fillId="0" borderId="0" xfId="0" applyFont="1" applyBorder="1" applyAlignment="1" applyProtection="1">
      <alignment horizontal="right" vertical="center"/>
    </xf>
    <xf numFmtId="0" fontId="47" fillId="0" borderId="0" xfId="0" applyFont="1" applyAlignment="1" applyProtection="1">
      <alignment horizontal="right" vertical="center"/>
    </xf>
    <xf numFmtId="0" fontId="37" fillId="0" borderId="4" xfId="0" applyFont="1" applyBorder="1" applyProtection="1"/>
    <xf numFmtId="0" fontId="37" fillId="0" borderId="4" xfId="0" applyFont="1" applyBorder="1" applyAlignment="1" applyProtection="1">
      <alignment vertical="center"/>
    </xf>
    <xf numFmtId="0" fontId="37" fillId="0" borderId="4" xfId="0" applyFont="1" applyBorder="1" applyAlignment="1" applyProtection="1">
      <alignment horizontal="center" vertical="center"/>
    </xf>
    <xf numFmtId="0" fontId="37" fillId="0" borderId="4" xfId="0" applyFont="1" applyBorder="1" applyAlignment="1" applyProtection="1">
      <alignment vertical="center"/>
      <protection locked="0"/>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Border="1" applyProtection="1">
      <protection hidden="1"/>
    </xf>
    <xf numFmtId="0" fontId="48" fillId="38" borderId="1" xfId="0" applyFont="1" applyFill="1" applyBorder="1" applyAlignment="1" applyProtection="1">
      <alignment horizontal="center" vertical="center" wrapText="1"/>
    </xf>
    <xf numFmtId="1" fontId="39" fillId="37" borderId="1" xfId="0" applyNumberFormat="1" applyFont="1" applyFill="1" applyBorder="1" applyAlignment="1" applyProtection="1">
      <alignment horizontal="center" wrapText="1"/>
      <protection locked="0"/>
    </xf>
    <xf numFmtId="9" fontId="39" fillId="34" borderId="1" xfId="0" applyNumberFormat="1" applyFont="1" applyFill="1" applyBorder="1" applyAlignment="1" applyProtection="1">
      <alignment horizontal="center" wrapText="1"/>
    </xf>
    <xf numFmtId="0" fontId="45" fillId="38" borderId="1" xfId="0" applyFont="1" applyFill="1" applyBorder="1" applyAlignment="1" applyProtection="1">
      <alignment horizontal="center" vertical="center" wrapText="1"/>
    </xf>
    <xf numFmtId="0" fontId="47" fillId="0" borderId="0" xfId="0" applyFont="1" applyAlignment="1">
      <alignment vertical="top" wrapText="1"/>
    </xf>
    <xf numFmtId="0" fontId="47" fillId="0" borderId="0" xfId="0" applyFont="1" applyBorder="1" applyAlignment="1">
      <alignment vertical="top" wrapText="1"/>
    </xf>
    <xf numFmtId="0" fontId="49" fillId="38" borderId="1" xfId="0" applyFont="1" applyFill="1" applyBorder="1" applyAlignment="1" applyProtection="1">
      <alignment horizontal="center" vertical="center" wrapText="1"/>
    </xf>
    <xf numFmtId="0" fontId="41" fillId="0" borderId="5" xfId="0" applyFont="1" applyBorder="1" applyAlignment="1" applyProtection="1">
      <alignment horizontal="center" vertical="center"/>
    </xf>
    <xf numFmtId="0" fontId="37" fillId="0" borderId="0" xfId="0" applyFont="1" applyBorder="1" applyAlignment="1" applyProtection="1">
      <alignment vertical="center"/>
    </xf>
    <xf numFmtId="0" fontId="41" fillId="0" borderId="6" xfId="0" applyFont="1" applyBorder="1" applyAlignment="1" applyProtection="1">
      <alignment horizontal="center" vertical="center"/>
    </xf>
    <xf numFmtId="0" fontId="41" fillId="0" borderId="7" xfId="0" applyFont="1" applyBorder="1" applyAlignment="1" applyProtection="1">
      <alignment horizontal="center" vertical="center"/>
    </xf>
    <xf numFmtId="0" fontId="41" fillId="0" borderId="8" xfId="0" applyFont="1" applyBorder="1" applyAlignment="1" applyProtection="1">
      <alignment horizontal="center" vertical="center"/>
    </xf>
    <xf numFmtId="10" fontId="41" fillId="0" borderId="9" xfId="0" applyNumberFormat="1" applyFont="1" applyBorder="1" applyAlignment="1" applyProtection="1">
      <alignment horizontal="center" vertical="center"/>
    </xf>
    <xf numFmtId="0" fontId="37" fillId="0" borderId="10" xfId="0" applyFont="1" applyBorder="1" applyAlignment="1" applyProtection="1">
      <alignment horizontal="center" vertical="center"/>
    </xf>
    <xf numFmtId="0" fontId="37" fillId="0" borderId="1" xfId="0" applyNumberFormat="1" applyFont="1" applyBorder="1" applyAlignment="1" applyProtection="1">
      <alignment horizontal="center" vertical="center"/>
    </xf>
    <xf numFmtId="0" fontId="37" fillId="0" borderId="11" xfId="0" applyFont="1" applyBorder="1" applyAlignment="1" applyProtection="1">
      <alignment horizontal="center" vertical="center"/>
    </xf>
    <xf numFmtId="0" fontId="41" fillId="0" borderId="0" xfId="0" applyFont="1" applyBorder="1" applyAlignment="1" applyProtection="1">
      <alignment horizontal="right" vertical="top"/>
    </xf>
    <xf numFmtId="0" fontId="41" fillId="0" borderId="0" xfId="0" applyFont="1" applyBorder="1" applyAlignment="1" applyProtection="1">
      <alignment vertical="top"/>
    </xf>
    <xf numFmtId="0" fontId="37" fillId="37" borderId="3" xfId="0" applyFont="1" applyFill="1" applyBorder="1" applyAlignment="1" applyProtection="1">
      <alignment horizontal="center" vertical="center"/>
      <protection locked="0"/>
    </xf>
    <xf numFmtId="0" fontId="37" fillId="37" borderId="12" xfId="0" applyFont="1" applyFill="1" applyBorder="1" applyAlignment="1" applyProtection="1">
      <alignment horizontal="center" vertical="center"/>
      <protection locked="0"/>
    </xf>
    <xf numFmtId="0" fontId="37" fillId="37" borderId="1" xfId="0" applyFont="1" applyFill="1" applyBorder="1" applyAlignment="1" applyProtection="1">
      <alignment horizontal="center" vertical="center"/>
      <protection locked="0"/>
    </xf>
    <xf numFmtId="0" fontId="37" fillId="37" borderId="13" xfId="0" applyFont="1" applyFill="1" applyBorder="1" applyAlignment="1" applyProtection="1">
      <alignment horizontal="center" vertical="center"/>
      <protection locked="0"/>
    </xf>
    <xf numFmtId="0" fontId="49" fillId="38" borderId="2" xfId="0" applyFont="1" applyFill="1" applyBorder="1" applyAlignment="1" applyProtection="1">
      <alignment horizontal="center" wrapText="1"/>
    </xf>
    <xf numFmtId="0" fontId="41" fillId="38" borderId="2" xfId="0" applyFont="1" applyFill="1" applyBorder="1" applyAlignment="1" applyProtection="1">
      <alignment horizontal="center"/>
    </xf>
    <xf numFmtId="0" fontId="50" fillId="0" borderId="0" xfId="0" applyFont="1" applyAlignment="1" applyProtection="1"/>
    <xf numFmtId="0" fontId="41" fillId="37" borderId="2" xfId="0" applyFont="1" applyFill="1" applyBorder="1" applyAlignment="1" applyProtection="1">
      <alignment horizontal="center" vertical="center"/>
    </xf>
    <xf numFmtId="0" fontId="41" fillId="37" borderId="2" xfId="0" applyFont="1" applyFill="1" applyBorder="1" applyAlignment="1" applyProtection="1">
      <alignment vertical="center"/>
    </xf>
    <xf numFmtId="0" fontId="0" fillId="0" borderId="0" xfId="0" applyAlignment="1" applyProtection="1">
      <alignment horizontal="left"/>
    </xf>
    <xf numFmtId="0" fontId="12" fillId="0" borderId="1" xfId="39" applyFont="1" applyBorder="1" applyAlignment="1">
      <alignment horizontal="center" vertical="center"/>
    </xf>
    <xf numFmtId="0" fontId="12" fillId="0" borderId="0" xfId="39" applyFont="1"/>
    <xf numFmtId="0" fontId="12" fillId="0" borderId="0" xfId="39" applyFont="1" applyAlignment="1">
      <alignment horizontal="center"/>
    </xf>
    <xf numFmtId="0" fontId="12" fillId="34" borderId="0" xfId="39" applyFont="1" applyFill="1" applyAlignment="1">
      <alignment horizontal="center" vertical="center"/>
    </xf>
    <xf numFmtId="0" fontId="12" fillId="0" borderId="1" xfId="39" applyFont="1" applyBorder="1" applyAlignment="1">
      <alignment horizontal="center"/>
    </xf>
    <xf numFmtId="0" fontId="12" fillId="34" borderId="1" xfId="39" applyFont="1" applyFill="1" applyBorder="1" applyAlignment="1">
      <alignment horizontal="center"/>
    </xf>
    <xf numFmtId="0" fontId="12" fillId="34" borderId="1" xfId="39" applyFont="1" applyFill="1" applyBorder="1"/>
    <xf numFmtId="0" fontId="12" fillId="37" borderId="14" xfId="39" applyFont="1" applyFill="1" applyBorder="1" applyAlignment="1" applyProtection="1">
      <alignment horizontal="center"/>
      <protection locked="0"/>
    </xf>
    <xf numFmtId="0" fontId="12" fillId="37" borderId="1" xfId="39" applyFont="1" applyFill="1" applyBorder="1" applyAlignment="1" applyProtection="1">
      <alignment horizontal="center"/>
      <protection locked="0"/>
    </xf>
    <xf numFmtId="49" fontId="12" fillId="37" borderId="1" xfId="39" applyNumberFormat="1" applyFont="1" applyFill="1" applyBorder="1" applyAlignment="1" applyProtection="1">
      <alignment horizontal="center"/>
      <protection locked="0"/>
    </xf>
    <xf numFmtId="49" fontId="12" fillId="37" borderId="1" xfId="39" applyNumberFormat="1" applyFont="1" applyFill="1" applyBorder="1" applyProtection="1">
      <protection locked="0"/>
    </xf>
    <xf numFmtId="1" fontId="12" fillId="37" borderId="1" xfId="39" applyNumberFormat="1" applyFont="1" applyFill="1" applyBorder="1" applyAlignment="1" applyProtection="1">
      <alignment horizontal="center"/>
      <protection locked="0"/>
    </xf>
    <xf numFmtId="49" fontId="12" fillId="37" borderId="1" xfId="39" applyNumberFormat="1" applyFont="1" applyFill="1" applyBorder="1" applyAlignment="1" applyProtection="1">
      <alignment horizontal="center" wrapText="1"/>
      <protection locked="0"/>
    </xf>
    <xf numFmtId="49" fontId="12" fillId="37" borderId="1" xfId="39" applyNumberFormat="1" applyFont="1" applyFill="1" applyBorder="1" applyAlignment="1" applyProtection="1">
      <alignment wrapText="1"/>
      <protection locked="0"/>
    </xf>
    <xf numFmtId="0" fontId="12" fillId="0" borderId="0" xfId="39" applyFont="1" applyBorder="1"/>
    <xf numFmtId="1" fontId="12" fillId="0" borderId="1" xfId="39" applyNumberFormat="1" applyFont="1" applyBorder="1" applyAlignment="1">
      <alignment horizontal="center"/>
    </xf>
    <xf numFmtId="0" fontId="51" fillId="34" borderId="1" xfId="39" applyFont="1" applyFill="1" applyBorder="1" applyAlignment="1">
      <alignment horizontal="center"/>
    </xf>
    <xf numFmtId="0" fontId="51" fillId="34" borderId="1" xfId="39" applyFont="1" applyFill="1" applyBorder="1"/>
    <xf numFmtId="0" fontId="51" fillId="0" borderId="1" xfId="39" applyFont="1" applyBorder="1" applyAlignment="1">
      <alignment horizontal="center"/>
    </xf>
    <xf numFmtId="49" fontId="12" fillId="0" borderId="1" xfId="39" applyNumberFormat="1" applyFont="1" applyBorder="1" applyAlignment="1">
      <alignment horizontal="center"/>
    </xf>
    <xf numFmtId="49" fontId="12" fillId="0" borderId="1" xfId="39" applyNumberFormat="1" applyFont="1" applyBorder="1"/>
    <xf numFmtId="0" fontId="12" fillId="0" borderId="1" xfId="40" applyNumberFormat="1" applyFont="1" applyFill="1" applyBorder="1" applyAlignment="1">
      <alignment horizontal="center"/>
    </xf>
    <xf numFmtId="49" fontId="12" fillId="0" borderId="1" xfId="39" applyNumberFormat="1" applyFont="1" applyBorder="1" applyAlignment="1">
      <alignment horizontal="left"/>
    </xf>
    <xf numFmtId="0" fontId="12" fillId="0" borderId="0" xfId="39" applyFont="1" applyAlignment="1">
      <alignment horizontal="left"/>
    </xf>
    <xf numFmtId="0" fontId="12" fillId="0" borderId="0" xfId="39" applyFont="1" applyBorder="1" applyAlignment="1">
      <alignment horizontal="center"/>
    </xf>
    <xf numFmtId="0" fontId="12" fillId="0" borderId="1" xfId="39" applyFont="1" applyBorder="1"/>
    <xf numFmtId="0" fontId="52" fillId="40" borderId="1" xfId="39" applyFont="1" applyFill="1" applyBorder="1" applyAlignment="1">
      <alignment horizontal="center"/>
    </xf>
    <xf numFmtId="1" fontId="12" fillId="34" borderId="1" xfId="39" applyNumberFormat="1" applyFont="1" applyFill="1" applyBorder="1" applyAlignment="1">
      <alignment horizontal="center"/>
    </xf>
    <xf numFmtId="0" fontId="12" fillId="41" borderId="1" xfId="39" applyFont="1" applyFill="1" applyBorder="1" applyAlignment="1">
      <alignment horizontal="center"/>
    </xf>
    <xf numFmtId="0" fontId="52" fillId="41" borderId="1" xfId="39" applyFont="1" applyFill="1" applyBorder="1" applyAlignment="1">
      <alignment horizontal="center"/>
    </xf>
    <xf numFmtId="0" fontId="12" fillId="41" borderId="1" xfId="39" applyFont="1" applyFill="1" applyBorder="1"/>
    <xf numFmtId="0" fontId="53" fillId="0" borderId="0" xfId="39" applyFont="1"/>
    <xf numFmtId="0" fontId="53" fillId="0" borderId="0" xfId="39" applyFont="1" applyBorder="1"/>
    <xf numFmtId="1" fontId="53" fillId="34" borderId="0" xfId="39" applyNumberFormat="1" applyFont="1" applyFill="1" applyBorder="1" applyAlignment="1">
      <alignment horizontal="center"/>
    </xf>
    <xf numFmtId="0" fontId="53" fillId="34" borderId="0" xfId="39" applyFont="1" applyFill="1" applyBorder="1" applyAlignment="1">
      <alignment horizontal="center"/>
    </xf>
    <xf numFmtId="0" fontId="52" fillId="34" borderId="0" xfId="39" applyFont="1" applyFill="1" applyBorder="1" applyAlignment="1">
      <alignment horizontal="center"/>
    </xf>
    <xf numFmtId="0" fontId="54" fillId="34" borderId="0" xfId="39" applyFont="1" applyFill="1"/>
    <xf numFmtId="0" fontId="13" fillId="34" borderId="0" xfId="39" applyFont="1" applyFill="1" applyAlignment="1" applyProtection="1"/>
    <xf numFmtId="0" fontId="12" fillId="0" borderId="0" xfId="39" applyFont="1" applyAlignment="1"/>
    <xf numFmtId="0" fontId="12" fillId="34" borderId="0" xfId="39" applyFont="1" applyFill="1" applyAlignment="1" applyProtection="1"/>
    <xf numFmtId="9" fontId="41" fillId="34" borderId="2" xfId="0" applyNumberFormat="1" applyFont="1" applyFill="1" applyBorder="1" applyAlignment="1" applyProtection="1">
      <alignment horizontal="center"/>
    </xf>
    <xf numFmtId="0" fontId="12" fillId="0" borderId="0" xfId="39" applyFont="1" applyAlignment="1">
      <alignment horizontal="center" vertical="center" wrapText="1"/>
    </xf>
    <xf numFmtId="0" fontId="54" fillId="0" borderId="0" xfId="39" applyFont="1"/>
    <xf numFmtId="0" fontId="54" fillId="0" borderId="0" xfId="39" applyFont="1" applyBorder="1"/>
    <xf numFmtId="0" fontId="12" fillId="0" borderId="0" xfId="39" applyFont="1" applyBorder="1" applyAlignment="1">
      <alignment horizontal="center" vertical="center" wrapText="1"/>
    </xf>
    <xf numFmtId="1" fontId="12" fillId="0" borderId="0" xfId="39" applyNumberFormat="1" applyFont="1" applyAlignment="1">
      <alignment horizontal="center"/>
    </xf>
    <xf numFmtId="0" fontId="12" fillId="0" borderId="15" xfId="39" applyFont="1" applyBorder="1" applyAlignment="1"/>
    <xf numFmtId="0" fontId="12" fillId="34" borderId="0" xfId="39" applyFont="1" applyFill="1" applyAlignment="1" applyProtection="1">
      <alignment horizontal="center"/>
    </xf>
    <xf numFmtId="0" fontId="55" fillId="0" borderId="0" xfId="0" applyFont="1" applyAlignment="1" applyProtection="1"/>
    <xf numFmtId="0" fontId="55" fillId="0" borderId="0" xfId="0" applyFont="1" applyAlignment="1" applyProtection="1">
      <alignment horizontal="center"/>
    </xf>
    <xf numFmtId="0" fontId="55" fillId="0" borderId="0" xfId="0" applyFont="1" applyAlignment="1" applyProtection="1">
      <alignment vertical="center"/>
    </xf>
    <xf numFmtId="0" fontId="37" fillId="0" borderId="0" xfId="0" applyFont="1" applyAlignment="1" applyProtection="1">
      <alignment vertical="center"/>
    </xf>
    <xf numFmtId="0" fontId="51" fillId="0" borderId="0" xfId="39" applyFont="1"/>
    <xf numFmtId="0" fontId="51" fillId="0" borderId="0" xfId="39" applyFont="1" applyBorder="1"/>
    <xf numFmtId="0" fontId="56" fillId="0" borderId="0" xfId="0" applyFont="1" applyAlignment="1" applyProtection="1"/>
    <xf numFmtId="0" fontId="37" fillId="0" borderId="1" xfId="0" applyFont="1" applyBorder="1" applyAlignment="1" applyProtection="1">
      <alignment horizontal="center" vertical="center"/>
    </xf>
    <xf numFmtId="0" fontId="37" fillId="34" borderId="0" xfId="0" applyFont="1" applyFill="1" applyProtection="1"/>
    <xf numFmtId="0" fontId="40" fillId="34" borderId="0" xfId="0" applyFont="1" applyFill="1" applyAlignment="1" applyProtection="1">
      <alignment horizontal="left"/>
    </xf>
    <xf numFmtId="0" fontId="0" fillId="0" borderId="0" xfId="0" applyFont="1" applyProtection="1"/>
    <xf numFmtId="0" fontId="12" fillId="34" borderId="0" xfId="39" applyFont="1" applyFill="1"/>
    <xf numFmtId="0" fontId="0" fillId="0" borderId="1" xfId="0" applyBorder="1" applyProtection="1"/>
    <xf numFmtId="9" fontId="0" fillId="0" borderId="1" xfId="0" applyNumberFormat="1" applyBorder="1" applyProtection="1"/>
    <xf numFmtId="0" fontId="0" fillId="42" borderId="0" xfId="0" applyFill="1" applyProtection="1"/>
    <xf numFmtId="0" fontId="6" fillId="42" borderId="16" xfId="0" applyFont="1" applyFill="1" applyBorder="1" applyAlignment="1" applyProtection="1"/>
    <xf numFmtId="0" fontId="42" fillId="42" borderId="16" xfId="0" applyFont="1" applyFill="1" applyBorder="1" applyAlignment="1" applyProtection="1"/>
    <xf numFmtId="0" fontId="35" fillId="36" borderId="1" xfId="0" applyFont="1" applyFill="1" applyBorder="1" applyProtection="1"/>
    <xf numFmtId="0" fontId="35" fillId="42" borderId="1" xfId="0" applyFont="1" applyFill="1" applyBorder="1" applyProtection="1"/>
    <xf numFmtId="0" fontId="37" fillId="0" borderId="0" xfId="0" applyFont="1" applyAlignment="1" applyProtection="1">
      <alignment horizontal="left"/>
    </xf>
    <xf numFmtId="0" fontId="37" fillId="0" borderId="1" xfId="0" applyFont="1" applyBorder="1" applyAlignment="1" applyProtection="1">
      <alignment horizontal="center"/>
    </xf>
    <xf numFmtId="0" fontId="0" fillId="0" borderId="0" xfId="0" applyAlignment="1" applyProtection="1">
      <alignment horizontal="center" vertical="center" wrapText="1"/>
    </xf>
    <xf numFmtId="9" fontId="42" fillId="0" borderId="2" xfId="0" applyNumberFormat="1" applyFont="1" applyBorder="1" applyAlignment="1" applyProtection="1">
      <alignment horizontal="center" vertical="center" wrapText="1"/>
    </xf>
    <xf numFmtId="0" fontId="0" fillId="0" borderId="0" xfId="0" applyFont="1" applyProtection="1"/>
    <xf numFmtId="9" fontId="41" fillId="34" borderId="2" xfId="0" applyNumberFormat="1" applyFont="1" applyFill="1" applyBorder="1" applyAlignment="1" applyProtection="1">
      <alignment horizontal="center"/>
    </xf>
    <xf numFmtId="9" fontId="37" fillId="0" borderId="1" xfId="0" applyNumberFormat="1" applyFont="1" applyBorder="1" applyAlignment="1" applyProtection="1">
      <alignment horizontal="center"/>
    </xf>
    <xf numFmtId="0" fontId="37" fillId="37" borderId="0" xfId="0" applyFont="1" applyFill="1" applyAlignment="1" applyProtection="1">
      <alignment horizontal="center" vertical="top"/>
      <protection locked="0"/>
    </xf>
    <xf numFmtId="0" fontId="37" fillId="0" borderId="1" xfId="0" applyFont="1" applyBorder="1" applyAlignment="1" applyProtection="1">
      <alignment horizontal="center" vertical="center"/>
    </xf>
    <xf numFmtId="0" fontId="54" fillId="34" borderId="0" xfId="39" applyFont="1" applyFill="1" applyProtection="1">
      <protection hidden="1"/>
    </xf>
    <xf numFmtId="0" fontId="12" fillId="34" borderId="0" xfId="39" applyFont="1" applyFill="1" applyProtection="1"/>
    <xf numFmtId="9" fontId="35" fillId="36" borderId="1" xfId="0" applyNumberFormat="1" applyFont="1" applyFill="1" applyBorder="1" applyProtection="1"/>
    <xf numFmtId="0" fontId="41" fillId="43" borderId="2" xfId="0" applyFont="1" applyFill="1" applyBorder="1" applyAlignment="1" applyProtection="1">
      <alignment horizontal="center" vertical="center" wrapText="1"/>
      <protection locked="0"/>
    </xf>
    <xf numFmtId="0" fontId="41" fillId="43" borderId="17" xfId="0" applyFont="1" applyFill="1" applyBorder="1" applyAlignment="1" applyProtection="1">
      <alignment horizontal="center" vertical="center" wrapText="1"/>
      <protection locked="0"/>
    </xf>
    <xf numFmtId="0" fontId="41" fillId="43" borderId="17" xfId="0" applyFont="1" applyFill="1" applyBorder="1" applyAlignment="1" applyProtection="1">
      <alignment horizontal="center" vertical="center" wrapText="1"/>
    </xf>
    <xf numFmtId="0" fontId="41" fillId="43" borderId="6" xfId="0" applyFont="1" applyFill="1" applyBorder="1" applyAlignment="1" applyProtection="1">
      <alignment horizontal="center" vertical="center" wrapText="1"/>
    </xf>
    <xf numFmtId="9" fontId="39" fillId="0" borderId="18" xfId="0" applyNumberFormat="1" applyFont="1" applyBorder="1" applyAlignment="1" applyProtection="1">
      <alignment horizontal="center" vertical="center" wrapText="1"/>
    </xf>
    <xf numFmtId="9" fontId="40" fillId="0" borderId="18" xfId="0" applyNumberFormat="1" applyFont="1" applyBorder="1" applyAlignment="1" applyProtection="1">
      <alignment horizontal="center" vertical="center" wrapText="1"/>
    </xf>
    <xf numFmtId="9" fontId="42" fillId="0" borderId="18" xfId="0" applyNumberFormat="1" applyFont="1" applyBorder="1" applyAlignment="1" applyProtection="1">
      <alignment horizontal="center" vertical="center" wrapText="1"/>
    </xf>
    <xf numFmtId="0" fontId="43" fillId="38" borderId="19" xfId="0" applyFont="1" applyFill="1" applyBorder="1" applyAlignment="1" applyProtection="1">
      <alignment horizontal="center" wrapText="1"/>
    </xf>
    <xf numFmtId="9" fontId="42" fillId="0" borderId="1" xfId="0" applyNumberFormat="1" applyFont="1" applyBorder="1" applyAlignment="1" applyProtection="1">
      <alignment horizontal="center"/>
    </xf>
    <xf numFmtId="0" fontId="57" fillId="38" borderId="1" xfId="0" applyFont="1" applyFill="1" applyBorder="1" applyAlignment="1" applyProtection="1">
      <alignment wrapText="1"/>
    </xf>
    <xf numFmtId="0" fontId="40" fillId="38" borderId="1" xfId="0" applyFont="1" applyFill="1" applyBorder="1" applyAlignment="1" applyProtection="1">
      <alignment horizontal="center" wrapText="1"/>
    </xf>
    <xf numFmtId="0" fontId="41" fillId="0" borderId="0" xfId="0" applyFont="1" applyBorder="1" applyAlignment="1" applyProtection="1">
      <alignment horizontal="left" vertical="center"/>
    </xf>
    <xf numFmtId="9" fontId="40" fillId="36" borderId="1" xfId="0" applyNumberFormat="1" applyFont="1" applyFill="1" applyBorder="1" applyAlignment="1" applyProtection="1">
      <alignment horizontal="center" vertical="center" wrapText="1"/>
    </xf>
    <xf numFmtId="0" fontId="37" fillId="34" borderId="1" xfId="0" applyFont="1" applyFill="1" applyBorder="1" applyAlignment="1" applyProtection="1">
      <alignment horizontal="center" wrapText="1"/>
      <protection locked="0"/>
    </xf>
    <xf numFmtId="0" fontId="35" fillId="0" borderId="0" xfId="0" applyFont="1" applyFill="1" applyBorder="1" applyProtection="1"/>
    <xf numFmtId="9" fontId="35" fillId="0" borderId="0" xfId="0" applyNumberFormat="1" applyFont="1" applyFill="1" applyBorder="1" applyProtection="1"/>
    <xf numFmtId="0" fontId="35" fillId="0" borderId="0" xfId="0" applyFont="1" applyProtection="1"/>
    <xf numFmtId="0" fontId="35" fillId="43" borderId="1" xfId="0" applyFont="1" applyFill="1" applyBorder="1" applyProtection="1"/>
    <xf numFmtId="0" fontId="0" fillId="44" borderId="1" xfId="0" applyFill="1" applyBorder="1" applyProtection="1"/>
    <xf numFmtId="0" fontId="35" fillId="44" borderId="1" xfId="0" applyFont="1" applyFill="1" applyBorder="1" applyProtection="1"/>
    <xf numFmtId="9" fontId="0" fillId="0" borderId="0" xfId="0" applyNumberFormat="1" applyBorder="1" applyProtection="1"/>
    <xf numFmtId="9" fontId="0" fillId="44" borderId="1" xfId="0" applyNumberFormat="1" applyFill="1" applyBorder="1" applyProtection="1"/>
    <xf numFmtId="0" fontId="35" fillId="0" borderId="1" xfId="0" applyFont="1" applyBorder="1" applyAlignment="1" applyProtection="1">
      <alignment wrapText="1"/>
    </xf>
    <xf numFmtId="0" fontId="35" fillId="36" borderId="1" xfId="0" applyFont="1" applyFill="1" applyBorder="1" applyAlignment="1" applyProtection="1">
      <alignment wrapText="1"/>
    </xf>
    <xf numFmtId="0" fontId="0" fillId="44" borderId="1" xfId="0" applyFont="1" applyFill="1" applyBorder="1" applyProtection="1"/>
    <xf numFmtId="1" fontId="12" fillId="34" borderId="0" xfId="39" applyNumberFormat="1" applyFont="1" applyFill="1" applyBorder="1" applyAlignment="1">
      <alignment horizontal="center"/>
    </xf>
    <xf numFmtId="0" fontId="12" fillId="34" borderId="0" xfId="39" applyFont="1" applyFill="1" applyBorder="1" applyAlignment="1">
      <alignment horizontal="center"/>
    </xf>
    <xf numFmtId="0" fontId="52" fillId="0" borderId="0" xfId="39" applyFont="1" applyFill="1" applyBorder="1" applyAlignment="1">
      <alignment horizontal="center"/>
    </xf>
    <xf numFmtId="0" fontId="54" fillId="34" borderId="0" xfId="39" applyFont="1" applyFill="1" applyProtection="1"/>
    <xf numFmtId="0" fontId="12" fillId="34" borderId="20" xfId="39" applyFont="1" applyFill="1" applyBorder="1" applyAlignment="1">
      <alignment horizontal="center"/>
    </xf>
    <xf numFmtId="1" fontId="12" fillId="0" borderId="0" xfId="39" applyNumberFormat="1" applyFont="1" applyFill="1" applyBorder="1" applyAlignment="1">
      <alignment horizontal="center"/>
    </xf>
    <xf numFmtId="0" fontId="12" fillId="0" borderId="0" xfId="39" applyFont="1" applyFill="1" applyBorder="1" applyAlignment="1">
      <alignment horizontal="center"/>
    </xf>
    <xf numFmtId="0" fontId="58" fillId="40" borderId="0" xfId="0" applyFont="1" applyFill="1"/>
    <xf numFmtId="0" fontId="0" fillId="40" borderId="0" xfId="0" applyFill="1"/>
    <xf numFmtId="0" fontId="37" fillId="34" borderId="1" xfId="0" applyFont="1" applyFill="1" applyBorder="1" applyAlignment="1" applyProtection="1">
      <alignment horizontal="center" vertical="center"/>
    </xf>
    <xf numFmtId="0" fontId="59" fillId="0" borderId="0" xfId="0" applyFont="1" applyProtection="1"/>
    <xf numFmtId="0" fontId="60" fillId="0" borderId="0" xfId="0" applyFont="1" applyProtection="1"/>
    <xf numFmtId="0" fontId="40" fillId="34" borderId="0" xfId="0" applyFont="1" applyFill="1" applyAlignment="1" applyProtection="1">
      <alignment horizontal="left" shrinkToFit="1"/>
    </xf>
    <xf numFmtId="0" fontId="37" fillId="0" borderId="13" xfId="0" applyFont="1" applyBorder="1" applyAlignment="1" applyProtection="1">
      <alignment horizontal="center" vertical="center"/>
    </xf>
    <xf numFmtId="10" fontId="41" fillId="0" borderId="21" xfId="0" applyNumberFormat="1" applyFont="1" applyBorder="1" applyAlignment="1" applyProtection="1">
      <alignment horizontal="center" vertical="center"/>
    </xf>
    <xf numFmtId="0" fontId="37" fillId="0" borderId="13" xfId="0" applyNumberFormat="1" applyFont="1" applyBorder="1" applyAlignment="1" applyProtection="1">
      <alignment horizontal="center" vertical="center"/>
    </xf>
    <xf numFmtId="0" fontId="0" fillId="37" borderId="0" xfId="0" applyFill="1" applyAlignment="1" applyProtection="1">
      <alignment horizontal="left" wrapText="1"/>
      <protection locked="0"/>
    </xf>
    <xf numFmtId="0" fontId="35" fillId="43" borderId="1" xfId="0" applyFont="1" applyFill="1" applyBorder="1" applyProtection="1">
      <protection locked="0"/>
    </xf>
    <xf numFmtId="0" fontId="37" fillId="37" borderId="25" xfId="0" applyFont="1" applyFill="1" applyBorder="1" applyAlignment="1" applyProtection="1">
      <alignment horizontal="left" vertical="top" wrapText="1"/>
      <protection locked="0"/>
    </xf>
    <xf numFmtId="0" fontId="37" fillId="37" borderId="26" xfId="0" applyFont="1" applyFill="1" applyBorder="1" applyAlignment="1" applyProtection="1">
      <alignment horizontal="left" vertical="top" wrapText="1"/>
      <protection locked="0"/>
    </xf>
    <xf numFmtId="0" fontId="37" fillId="37" borderId="27" xfId="0" applyFont="1" applyFill="1" applyBorder="1" applyAlignment="1" applyProtection="1">
      <alignment horizontal="left" vertical="top" wrapText="1"/>
      <protection locked="0"/>
    </xf>
    <xf numFmtId="0" fontId="37" fillId="37" borderId="28" xfId="0" applyFont="1" applyFill="1" applyBorder="1" applyAlignment="1" applyProtection="1">
      <alignment horizontal="left" vertical="top" wrapText="1"/>
      <protection locked="0"/>
    </xf>
    <xf numFmtId="0" fontId="37" fillId="37" borderId="0" xfId="0" applyFont="1" applyFill="1" applyBorder="1" applyAlignment="1" applyProtection="1">
      <alignment horizontal="left" vertical="top" wrapText="1"/>
      <protection locked="0"/>
    </xf>
    <xf numFmtId="0" fontId="37" fillId="37" borderId="15" xfId="0" applyFont="1" applyFill="1" applyBorder="1" applyAlignment="1" applyProtection="1">
      <alignment horizontal="left" vertical="top" wrapText="1"/>
      <protection locked="0"/>
    </xf>
    <xf numFmtId="0" fontId="37" fillId="37" borderId="29" xfId="0" applyFont="1" applyFill="1" applyBorder="1" applyAlignment="1" applyProtection="1">
      <alignment horizontal="left" vertical="top" wrapText="1"/>
      <protection locked="0"/>
    </xf>
    <xf numFmtId="0" fontId="37" fillId="37" borderId="16" xfId="0" applyFont="1" applyFill="1" applyBorder="1" applyAlignment="1" applyProtection="1">
      <alignment horizontal="left" vertical="top" wrapText="1"/>
      <protection locked="0"/>
    </xf>
    <xf numFmtId="0" fontId="37" fillId="37" borderId="30" xfId="0" applyFont="1" applyFill="1" applyBorder="1" applyAlignment="1" applyProtection="1">
      <alignment horizontal="left" vertical="top" wrapText="1"/>
      <protection locked="0"/>
    </xf>
    <xf numFmtId="0" fontId="4" fillId="0" borderId="0" xfId="0" applyFont="1" applyAlignment="1" applyProtection="1">
      <alignment horizontal="left"/>
    </xf>
    <xf numFmtId="0" fontId="38" fillId="0" borderId="0" xfId="0" applyFont="1" applyAlignment="1" applyProtection="1">
      <alignment horizontal="left"/>
    </xf>
    <xf numFmtId="0" fontId="41" fillId="37" borderId="14" xfId="0" applyFont="1" applyFill="1" applyBorder="1" applyAlignment="1" applyProtection="1">
      <alignment horizontal="center"/>
    </xf>
    <xf numFmtId="0" fontId="41" fillId="37" borderId="24" xfId="0" applyFont="1" applyFill="1" applyBorder="1" applyAlignment="1" applyProtection="1">
      <alignment horizontal="center"/>
    </xf>
    <xf numFmtId="0" fontId="41" fillId="37" borderId="3" xfId="0" applyFont="1" applyFill="1" applyBorder="1" applyAlignment="1" applyProtection="1">
      <alignment horizontal="center"/>
    </xf>
    <xf numFmtId="0" fontId="41" fillId="37" borderId="0" xfId="0" applyFont="1" applyFill="1" applyAlignment="1" applyProtection="1">
      <alignment horizontal="center" vertical="top"/>
      <protection locked="0"/>
    </xf>
    <xf numFmtId="1" fontId="41" fillId="34" borderId="2" xfId="0" applyNumberFormat="1" applyFont="1" applyFill="1" applyBorder="1" applyAlignment="1" applyProtection="1">
      <alignment horizontal="center"/>
    </xf>
    <xf numFmtId="9" fontId="41" fillId="0" borderId="0" xfId="43" applyNumberFormat="1" applyFont="1" applyBorder="1" applyAlignment="1" applyProtection="1">
      <alignment horizontal="center" vertical="center" wrapText="1"/>
    </xf>
    <xf numFmtId="0" fontId="41" fillId="0" borderId="0" xfId="43" applyNumberFormat="1" applyFont="1" applyBorder="1" applyAlignment="1" applyProtection="1">
      <alignment horizontal="center" vertical="center" wrapText="1"/>
    </xf>
    <xf numFmtId="0" fontId="49" fillId="38" borderId="2" xfId="0" applyFont="1" applyFill="1" applyBorder="1" applyAlignment="1" applyProtection="1">
      <alignment horizontal="center" wrapText="1"/>
    </xf>
    <xf numFmtId="1" fontId="41" fillId="0" borderId="2" xfId="43" applyNumberFormat="1" applyFont="1" applyBorder="1" applyAlignment="1" applyProtection="1">
      <alignment horizontal="center" vertical="center" wrapText="1"/>
    </xf>
    <xf numFmtId="1" fontId="41" fillId="0" borderId="23" xfId="43" applyNumberFormat="1" applyFont="1" applyBorder="1" applyAlignment="1" applyProtection="1">
      <alignment horizontal="center" vertical="center" wrapText="1"/>
    </xf>
    <xf numFmtId="9" fontId="41" fillId="34" borderId="2" xfId="0" applyNumberFormat="1" applyFont="1" applyFill="1" applyBorder="1" applyAlignment="1" applyProtection="1">
      <alignment horizontal="center"/>
    </xf>
    <xf numFmtId="9" fontId="42" fillId="0" borderId="2" xfId="0" applyNumberFormat="1" applyFont="1" applyBorder="1" applyAlignment="1" applyProtection="1">
      <alignment horizontal="center" vertical="center" wrapText="1"/>
    </xf>
    <xf numFmtId="0" fontId="0" fillId="37" borderId="0" xfId="0" applyFill="1" applyAlignment="1" applyProtection="1">
      <alignment horizontal="left" wrapText="1"/>
      <protection locked="0"/>
    </xf>
    <xf numFmtId="0" fontId="0" fillId="0" borderId="0" xfId="0" applyAlignment="1" applyProtection="1">
      <alignment horizontal="left"/>
    </xf>
    <xf numFmtId="0" fontId="41" fillId="34" borderId="0" xfId="0" applyFont="1" applyFill="1" applyAlignment="1" applyProtection="1">
      <alignment horizontal="center"/>
    </xf>
    <xf numFmtId="0" fontId="51" fillId="0" borderId="0" xfId="0" applyFont="1" applyAlignment="1" applyProtection="1">
      <alignment horizontal="center" vertical="top"/>
    </xf>
    <xf numFmtId="0" fontId="37" fillId="34" borderId="2" xfId="0" applyFont="1" applyFill="1" applyBorder="1" applyAlignment="1" applyProtection="1">
      <alignment horizontal="left"/>
    </xf>
    <xf numFmtId="0" fontId="37" fillId="37" borderId="14" xfId="0" applyFont="1" applyFill="1" applyBorder="1" applyAlignment="1" applyProtection="1">
      <alignment horizontal="left" wrapText="1"/>
      <protection locked="0"/>
    </xf>
    <xf numFmtId="0" fontId="37" fillId="37" borderId="24" xfId="0" applyFont="1" applyFill="1" applyBorder="1" applyAlignment="1" applyProtection="1">
      <alignment horizontal="left" wrapText="1"/>
      <protection locked="0"/>
    </xf>
    <xf numFmtId="0" fontId="37" fillId="37" borderId="3" xfId="0" applyFont="1" applyFill="1" applyBorder="1" applyAlignment="1" applyProtection="1">
      <alignment horizontal="left" wrapText="1"/>
      <protection locked="0"/>
    </xf>
    <xf numFmtId="0" fontId="45" fillId="38" borderId="1" xfId="0" applyFont="1" applyFill="1" applyBorder="1" applyAlignment="1" applyProtection="1">
      <alignment horizontal="center" vertical="center" wrapText="1"/>
    </xf>
    <xf numFmtId="0" fontId="37" fillId="37" borderId="1" xfId="0" applyFont="1" applyFill="1" applyBorder="1" applyAlignment="1" applyProtection="1">
      <alignment horizontal="left" wrapText="1"/>
      <protection locked="0"/>
    </xf>
    <xf numFmtId="0" fontId="37" fillId="37" borderId="2" xfId="0" applyFont="1" applyFill="1" applyBorder="1" applyAlignment="1" applyProtection="1">
      <alignment horizontal="left"/>
      <protection locked="0"/>
    </xf>
    <xf numFmtId="0" fontId="38" fillId="0" borderId="0" xfId="0" applyFont="1" applyAlignment="1" applyProtection="1">
      <alignment horizontal="center"/>
    </xf>
    <xf numFmtId="0" fontId="41" fillId="37" borderId="0" xfId="0" applyFont="1" applyFill="1" applyAlignment="1" applyProtection="1">
      <alignment horizontal="center"/>
      <protection locked="0"/>
    </xf>
    <xf numFmtId="0" fontId="37" fillId="34" borderId="0" xfId="0" applyFont="1" applyFill="1" applyAlignment="1" applyProtection="1">
      <alignment horizontal="center"/>
    </xf>
    <xf numFmtId="0" fontId="39" fillId="0" borderId="0" xfId="0" applyFont="1" applyAlignment="1" applyProtection="1">
      <alignment horizontal="left" vertical="center" wrapText="1"/>
    </xf>
    <xf numFmtId="0" fontId="37" fillId="0" borderId="0" xfId="0" applyFont="1" applyAlignment="1" applyProtection="1">
      <alignment horizontal="left"/>
    </xf>
    <xf numFmtId="9" fontId="37" fillId="0" borderId="1" xfId="0" applyNumberFormat="1" applyFont="1" applyBorder="1" applyAlignment="1" applyProtection="1">
      <alignment horizontal="center"/>
    </xf>
    <xf numFmtId="14" fontId="37" fillId="0" borderId="0" xfId="0" applyNumberFormat="1" applyFont="1" applyAlignment="1" applyProtection="1">
      <alignment horizontal="left"/>
      <protection locked="0"/>
    </xf>
    <xf numFmtId="0" fontId="37" fillId="0" borderId="0" xfId="0" applyFont="1" applyAlignment="1" applyProtection="1">
      <alignment horizontal="left"/>
      <protection locked="0"/>
    </xf>
    <xf numFmtId="0" fontId="40" fillId="0" borderId="0" xfId="0" applyFont="1" applyAlignment="1" applyProtection="1">
      <alignment horizontal="left"/>
    </xf>
    <xf numFmtId="0" fontId="45" fillId="0" borderId="0" xfId="0" applyFont="1" applyFill="1" applyBorder="1" applyAlignment="1" applyProtection="1">
      <alignment horizontal="center" wrapText="1"/>
    </xf>
    <xf numFmtId="0" fontId="37" fillId="0" borderId="0" xfId="0" applyFont="1" applyAlignment="1" applyProtection="1">
      <alignment horizontal="left" wrapText="1"/>
    </xf>
    <xf numFmtId="0" fontId="49" fillId="38" borderId="1" xfId="0" applyFont="1" applyFill="1" applyBorder="1" applyAlignment="1" applyProtection="1">
      <alignment horizontal="center" vertical="center" wrapText="1"/>
    </xf>
    <xf numFmtId="0" fontId="0" fillId="0" borderId="0" xfId="0" applyBorder="1" applyAlignment="1" applyProtection="1">
      <alignment horizontal="center"/>
      <protection locked="0"/>
    </xf>
    <xf numFmtId="0" fontId="41" fillId="38" borderId="1" xfId="0" applyFont="1" applyFill="1" applyBorder="1" applyAlignment="1" applyProtection="1">
      <alignment horizontal="center"/>
    </xf>
    <xf numFmtId="0" fontId="45" fillId="38" borderId="1" xfId="0" applyFont="1" applyFill="1" applyBorder="1" applyAlignment="1" applyProtection="1">
      <alignment horizontal="center" wrapText="1"/>
    </xf>
    <xf numFmtId="0" fontId="0" fillId="0" borderId="0" xfId="0" applyBorder="1" applyAlignment="1" applyProtection="1">
      <alignment horizontal="center"/>
    </xf>
    <xf numFmtId="9" fontId="37" fillId="0" borderId="14" xfId="0" applyNumberFormat="1" applyFont="1" applyBorder="1" applyAlignment="1" applyProtection="1">
      <alignment horizontal="center"/>
    </xf>
    <xf numFmtId="9" fontId="37" fillId="0" borderId="3" xfId="0" applyNumberFormat="1" applyFont="1" applyBorder="1" applyAlignment="1" applyProtection="1">
      <alignment horizontal="center"/>
    </xf>
    <xf numFmtId="0" fontId="40" fillId="0" borderId="0" xfId="0" applyFont="1" applyAlignment="1" applyProtection="1">
      <alignment horizontal="left" wrapText="1"/>
    </xf>
    <xf numFmtId="0" fontId="37" fillId="38" borderId="2" xfId="0" applyFont="1" applyFill="1" applyBorder="1" applyAlignment="1" applyProtection="1">
      <alignment horizontal="left"/>
    </xf>
    <xf numFmtId="0" fontId="67" fillId="35" borderId="1" xfId="0" applyFont="1" applyFill="1" applyBorder="1" applyAlignment="1" applyProtection="1">
      <alignment horizontal="center" vertical="center" wrapText="1"/>
    </xf>
    <xf numFmtId="0" fontId="67" fillId="39" borderId="1" xfId="0" applyFont="1" applyFill="1" applyBorder="1" applyAlignment="1" applyProtection="1">
      <alignment horizontal="center" wrapText="1"/>
    </xf>
    <xf numFmtId="0" fontId="2" fillId="0" borderId="0" xfId="0" applyFont="1" applyAlignment="1" applyProtection="1">
      <alignment horizontal="justify" wrapText="1"/>
    </xf>
    <xf numFmtId="0" fontId="39" fillId="37" borderId="0" xfId="0" applyFont="1" applyFill="1" applyAlignment="1" applyProtection="1">
      <alignment horizontal="left" wrapText="1"/>
      <protection locked="0"/>
    </xf>
    <xf numFmtId="0" fontId="41" fillId="0" borderId="0" xfId="0" applyFont="1" applyAlignment="1" applyProtection="1">
      <alignment horizontal="left"/>
    </xf>
    <xf numFmtId="0" fontId="68" fillId="37" borderId="0" xfId="0" applyFont="1" applyFill="1" applyAlignment="1" applyProtection="1">
      <alignment horizontal="left" vertical="center" wrapText="1" readingOrder="1"/>
      <protection locked="0"/>
    </xf>
    <xf numFmtId="0" fontId="39" fillId="0" borderId="16" xfId="0" applyFont="1" applyBorder="1" applyAlignment="1" applyProtection="1">
      <alignment horizontal="left"/>
    </xf>
    <xf numFmtId="0" fontId="35" fillId="0" borderId="14" xfId="0" applyFont="1" applyBorder="1" applyAlignment="1" applyProtection="1">
      <alignment horizontal="center"/>
    </xf>
    <xf numFmtId="0" fontId="35" fillId="0" borderId="3" xfId="0" applyFont="1" applyBorder="1" applyAlignment="1" applyProtection="1">
      <alignment horizontal="center"/>
    </xf>
    <xf numFmtId="0" fontId="40" fillId="39" borderId="1" xfId="0" applyFont="1" applyFill="1" applyBorder="1" applyAlignment="1" applyProtection="1">
      <alignment horizontal="center" vertical="top" wrapText="1"/>
    </xf>
    <xf numFmtId="0" fontId="40" fillId="35" borderId="1" xfId="0" applyFont="1" applyFill="1" applyBorder="1" applyAlignment="1" applyProtection="1">
      <alignment horizontal="center" vertical="center" wrapText="1"/>
    </xf>
    <xf numFmtId="0" fontId="37" fillId="34" borderId="1" xfId="0" applyFont="1" applyFill="1" applyBorder="1" applyAlignment="1" applyProtection="1">
      <alignment horizontal="center" wrapText="1"/>
    </xf>
    <xf numFmtId="1" fontId="37" fillId="0" borderId="1" xfId="0" applyNumberFormat="1" applyFont="1" applyBorder="1" applyAlignment="1" applyProtection="1">
      <alignment horizontal="center" wrapText="1"/>
    </xf>
    <xf numFmtId="0" fontId="37" fillId="37" borderId="25" xfId="0" applyFont="1" applyFill="1" applyBorder="1" applyAlignment="1" applyProtection="1">
      <alignment horizontal="left" wrapText="1"/>
      <protection locked="0"/>
    </xf>
    <xf numFmtId="0" fontId="37" fillId="37" borderId="26" xfId="0" applyFont="1" applyFill="1" applyBorder="1" applyAlignment="1" applyProtection="1">
      <alignment horizontal="left" wrapText="1"/>
      <protection locked="0"/>
    </xf>
    <xf numFmtId="0" fontId="37" fillId="37" borderId="27" xfId="0" applyFont="1" applyFill="1" applyBorder="1" applyAlignment="1" applyProtection="1">
      <alignment horizontal="left" wrapText="1"/>
      <protection locked="0"/>
    </xf>
    <xf numFmtId="0" fontId="37" fillId="37" borderId="28" xfId="0" applyFont="1" applyFill="1" applyBorder="1" applyAlignment="1" applyProtection="1">
      <alignment horizontal="left" wrapText="1"/>
      <protection locked="0"/>
    </xf>
    <xf numFmtId="0" fontId="37" fillId="37" borderId="0" xfId="0" applyFont="1" applyFill="1" applyBorder="1" applyAlignment="1" applyProtection="1">
      <alignment horizontal="left" wrapText="1"/>
      <protection locked="0"/>
    </xf>
    <xf numFmtId="0" fontId="37" fillId="37" borderId="15" xfId="0" applyFont="1" applyFill="1" applyBorder="1" applyAlignment="1" applyProtection="1">
      <alignment horizontal="left" wrapText="1"/>
      <protection locked="0"/>
    </xf>
    <xf numFmtId="0" fontId="37" fillId="37" borderId="29" xfId="0" applyFont="1" applyFill="1" applyBorder="1" applyAlignment="1" applyProtection="1">
      <alignment horizontal="left" wrapText="1"/>
      <protection locked="0"/>
    </xf>
    <xf numFmtId="0" fontId="37" fillId="37" borderId="16" xfId="0" applyFont="1" applyFill="1" applyBorder="1" applyAlignment="1" applyProtection="1">
      <alignment horizontal="left" wrapText="1"/>
      <protection locked="0"/>
    </xf>
    <xf numFmtId="0" fontId="37" fillId="37" borderId="30" xfId="0" applyFont="1" applyFill="1" applyBorder="1" applyAlignment="1" applyProtection="1">
      <alignment horizontal="left" wrapText="1"/>
      <protection locked="0"/>
    </xf>
    <xf numFmtId="0" fontId="41" fillId="38" borderId="1" xfId="0" applyFont="1" applyFill="1" applyBorder="1" applyAlignment="1" applyProtection="1">
      <alignment horizontal="center" wrapText="1"/>
    </xf>
    <xf numFmtId="0" fontId="37" fillId="0" borderId="1" xfId="0" applyFont="1" applyBorder="1" applyAlignment="1" applyProtection="1">
      <alignment horizontal="center" wrapText="1"/>
    </xf>
    <xf numFmtId="0" fontId="37" fillId="0" borderId="0" xfId="0" applyFont="1" applyBorder="1" applyAlignment="1" applyProtection="1">
      <alignment horizontal="left" wrapText="1"/>
    </xf>
    <xf numFmtId="0" fontId="41" fillId="42" borderId="1" xfId="0" applyFont="1" applyFill="1" applyBorder="1" applyAlignment="1" applyProtection="1">
      <alignment horizontal="center" wrapText="1"/>
    </xf>
    <xf numFmtId="0" fontId="41" fillId="42" borderId="1" xfId="0" applyFont="1" applyFill="1" applyBorder="1" applyAlignment="1" applyProtection="1">
      <alignment horizontal="center"/>
    </xf>
    <xf numFmtId="0" fontId="37" fillId="37" borderId="25" xfId="0" applyFont="1" applyFill="1" applyBorder="1" applyAlignment="1" applyProtection="1">
      <alignment horizontal="center" vertical="center" wrapText="1"/>
      <protection locked="0"/>
    </xf>
    <xf numFmtId="0" fontId="37" fillId="37" borderId="27" xfId="0" applyFont="1" applyFill="1" applyBorder="1" applyAlignment="1" applyProtection="1">
      <alignment horizontal="center" vertical="center" wrapText="1"/>
      <protection locked="0"/>
    </xf>
    <xf numFmtId="0" fontId="37" fillId="37" borderId="28" xfId="0" applyFont="1" applyFill="1" applyBorder="1" applyAlignment="1" applyProtection="1">
      <alignment horizontal="center" vertical="center" wrapText="1"/>
      <protection locked="0"/>
    </xf>
    <xf numFmtId="0" fontId="37" fillId="37" borderId="15" xfId="0" applyFont="1" applyFill="1" applyBorder="1" applyAlignment="1" applyProtection="1">
      <alignment horizontal="center" vertical="center" wrapText="1"/>
      <protection locked="0"/>
    </xf>
    <xf numFmtId="0" fontId="37" fillId="37" borderId="29" xfId="0" applyFont="1" applyFill="1" applyBorder="1" applyAlignment="1" applyProtection="1">
      <alignment horizontal="center" vertical="center" wrapText="1"/>
      <protection locked="0"/>
    </xf>
    <xf numFmtId="0" fontId="37" fillId="37" borderId="30" xfId="0" applyFont="1" applyFill="1" applyBorder="1" applyAlignment="1" applyProtection="1">
      <alignment horizontal="center" vertical="center" wrapText="1"/>
      <protection locked="0"/>
    </xf>
    <xf numFmtId="0" fontId="37" fillId="0" borderId="0" xfId="0" applyFont="1" applyAlignment="1" applyProtection="1">
      <alignment horizontal="left" vertical="top" wrapText="1"/>
    </xf>
    <xf numFmtId="0" fontId="37" fillId="0" borderId="1" xfId="0" applyFont="1" applyBorder="1" applyAlignment="1" applyProtection="1">
      <alignment horizontal="center"/>
    </xf>
    <xf numFmtId="0" fontId="0" fillId="0" borderId="0" xfId="0" applyAlignment="1" applyProtection="1">
      <alignment horizontal="center" vertical="center" wrapText="1"/>
    </xf>
    <xf numFmtId="0" fontId="65" fillId="46" borderId="1" xfId="0" applyFont="1" applyFill="1" applyBorder="1" applyAlignment="1" applyProtection="1">
      <alignment horizontal="center"/>
    </xf>
    <xf numFmtId="0" fontId="41" fillId="46" borderId="1" xfId="0" applyFont="1" applyFill="1" applyBorder="1" applyAlignment="1" applyProtection="1">
      <alignment horizontal="center"/>
    </xf>
    <xf numFmtId="0" fontId="65" fillId="46" borderId="1" xfId="0" applyFont="1" applyFill="1" applyBorder="1" applyAlignment="1" applyProtection="1">
      <alignment horizontal="center" wrapText="1"/>
    </xf>
    <xf numFmtId="0" fontId="66" fillId="46" borderId="1" xfId="0" applyFont="1" applyFill="1" applyBorder="1" applyAlignment="1" applyProtection="1">
      <alignment horizontal="center"/>
    </xf>
    <xf numFmtId="0" fontId="37" fillId="0" borderId="0" xfId="0" applyFont="1" applyAlignment="1" applyProtection="1">
      <alignment horizontal="justify" wrapText="1"/>
    </xf>
    <xf numFmtId="0" fontId="37" fillId="0" borderId="0" xfId="0" applyFont="1" applyBorder="1" applyAlignment="1" applyProtection="1">
      <alignment horizontal="center" wrapText="1"/>
    </xf>
    <xf numFmtId="0" fontId="37" fillId="34" borderId="14" xfId="0" applyFont="1" applyFill="1" applyBorder="1" applyAlignment="1" applyProtection="1">
      <alignment horizontal="left" wrapText="1"/>
      <protection locked="0"/>
    </xf>
    <xf numFmtId="0" fontId="37" fillId="34" borderId="24" xfId="0" applyFont="1" applyFill="1" applyBorder="1" applyAlignment="1" applyProtection="1">
      <alignment horizontal="left" wrapText="1"/>
      <protection locked="0"/>
    </xf>
    <xf numFmtId="0" fontId="37" fillId="34" borderId="3" xfId="0" applyFont="1" applyFill="1" applyBorder="1" applyAlignment="1" applyProtection="1">
      <alignment horizontal="left" wrapText="1"/>
      <protection locked="0"/>
    </xf>
    <xf numFmtId="0" fontId="37" fillId="37" borderId="0" xfId="0" applyFont="1" applyFill="1" applyAlignment="1" applyProtection="1">
      <alignment horizontal="left"/>
      <protection locked="0"/>
    </xf>
    <xf numFmtId="0" fontId="6" fillId="0" borderId="0" xfId="0" applyFont="1" applyAlignment="1" applyProtection="1">
      <alignment horizontal="justify" wrapText="1"/>
    </xf>
    <xf numFmtId="0" fontId="0" fillId="0" borderId="0" xfId="0" applyFont="1" applyProtection="1"/>
    <xf numFmtId="0" fontId="69" fillId="0" borderId="0" xfId="0" applyFont="1" applyAlignment="1" applyProtection="1">
      <alignment horizontal="justify" wrapText="1"/>
    </xf>
    <xf numFmtId="0" fontId="40" fillId="38" borderId="14" xfId="0" applyFont="1" applyFill="1" applyBorder="1" applyAlignment="1" applyProtection="1">
      <alignment horizontal="center" wrapText="1"/>
    </xf>
    <xf numFmtId="0" fontId="40" fillId="38" borderId="24" xfId="0" applyFont="1" applyFill="1" applyBorder="1" applyAlignment="1" applyProtection="1">
      <alignment horizontal="center" wrapText="1"/>
    </xf>
    <xf numFmtId="0" fontId="40" fillId="38" borderId="3" xfId="0" applyFont="1" applyFill="1" applyBorder="1" applyAlignment="1" applyProtection="1">
      <alignment horizontal="center" wrapText="1"/>
    </xf>
    <xf numFmtId="0" fontId="43" fillId="38" borderId="2" xfId="0" applyFont="1" applyFill="1" applyBorder="1" applyAlignment="1" applyProtection="1">
      <alignment horizontal="center" vertical="center" wrapText="1"/>
    </xf>
    <xf numFmtId="0" fontId="43" fillId="38" borderId="22" xfId="0" applyFont="1" applyFill="1" applyBorder="1" applyAlignment="1" applyProtection="1">
      <alignment horizontal="center" vertical="center" wrapText="1"/>
    </xf>
    <xf numFmtId="9" fontId="35" fillId="0" borderId="14" xfId="0" applyNumberFormat="1" applyFont="1" applyBorder="1" applyAlignment="1" applyProtection="1">
      <alignment horizontal="center"/>
    </xf>
    <xf numFmtId="9" fontId="35" fillId="0" borderId="3" xfId="0" applyNumberFormat="1" applyFont="1" applyBorder="1" applyAlignment="1" applyProtection="1">
      <alignment horizontal="center"/>
    </xf>
    <xf numFmtId="0" fontId="61" fillId="0" borderId="0" xfId="0" applyFont="1" applyAlignment="1" applyProtection="1">
      <alignment horizontal="left"/>
    </xf>
    <xf numFmtId="0" fontId="62" fillId="0" borderId="0" xfId="0" applyFont="1" applyAlignment="1" applyProtection="1">
      <alignment horizontal="center" vertical="center"/>
    </xf>
    <xf numFmtId="0" fontId="63" fillId="0" borderId="0" xfId="0" applyFont="1" applyAlignment="1" applyProtection="1">
      <alignment horizontal="center" vertical="center"/>
    </xf>
    <xf numFmtId="0" fontId="50" fillId="45" borderId="0" xfId="0" applyFont="1" applyFill="1" applyAlignment="1" applyProtection="1">
      <alignment horizontal="center"/>
    </xf>
    <xf numFmtId="0" fontId="39" fillId="0" borderId="0" xfId="0" applyFont="1" applyAlignment="1" applyProtection="1">
      <alignment horizontal="left" vertical="top" wrapText="1"/>
    </xf>
    <xf numFmtId="0" fontId="64" fillId="46" borderId="1" xfId="0" applyFont="1" applyFill="1" applyBorder="1" applyAlignment="1" applyProtection="1">
      <alignment horizontal="center"/>
    </xf>
    <xf numFmtId="9" fontId="42" fillId="0" borderId="18" xfId="0" applyNumberFormat="1" applyFont="1" applyBorder="1" applyAlignment="1" applyProtection="1">
      <alignment horizontal="center" vertical="center" wrapText="1"/>
    </xf>
    <xf numFmtId="1" fontId="41" fillId="0" borderId="18" xfId="43" applyNumberFormat="1" applyFont="1" applyBorder="1" applyAlignment="1" applyProtection="1">
      <alignment horizontal="center" vertical="center" wrapText="1"/>
    </xf>
    <xf numFmtId="1" fontId="41" fillId="0" borderId="7" xfId="43" applyNumberFormat="1" applyFont="1" applyBorder="1" applyAlignment="1" applyProtection="1">
      <alignment horizontal="center" vertical="center" wrapText="1"/>
    </xf>
    <xf numFmtId="10" fontId="41" fillId="0" borderId="36" xfId="0" applyNumberFormat="1" applyFont="1" applyBorder="1" applyAlignment="1" applyProtection="1">
      <alignment horizontal="center" vertical="center"/>
    </xf>
    <xf numFmtId="10" fontId="41" fillId="0" borderId="0" xfId="0" applyNumberFormat="1" applyFont="1" applyAlignment="1" applyProtection="1">
      <alignment horizontal="center" vertical="center"/>
    </xf>
    <xf numFmtId="10" fontId="41" fillId="0" borderId="37" xfId="0" applyNumberFormat="1" applyFont="1" applyBorder="1" applyAlignment="1" applyProtection="1">
      <alignment horizontal="center" vertical="center"/>
    </xf>
    <xf numFmtId="10" fontId="41" fillId="0" borderId="38" xfId="0" applyNumberFormat="1" applyFont="1" applyBorder="1" applyAlignment="1" applyProtection="1">
      <alignment horizontal="center" vertical="center"/>
    </xf>
    <xf numFmtId="0" fontId="41" fillId="0" borderId="36" xfId="0" applyFont="1" applyBorder="1" applyAlignment="1" applyProtection="1">
      <alignment horizontal="center" vertical="top" textRotation="90"/>
    </xf>
    <xf numFmtId="0" fontId="41" fillId="0" borderId="0" xfId="0" applyFont="1" applyBorder="1" applyAlignment="1" applyProtection="1">
      <alignment horizontal="center" vertical="top" textRotation="90"/>
    </xf>
    <xf numFmtId="0" fontId="41" fillId="0" borderId="36" xfId="0" applyFont="1" applyBorder="1" applyAlignment="1" applyProtection="1">
      <alignment horizontal="center" vertical="center"/>
    </xf>
    <xf numFmtId="0" fontId="41" fillId="0" borderId="0" xfId="0" applyFont="1" applyBorder="1" applyAlignment="1" applyProtection="1">
      <alignment horizontal="center" vertical="center"/>
    </xf>
    <xf numFmtId="0" fontId="41" fillId="0" borderId="36" xfId="0" applyFont="1" applyBorder="1" applyAlignment="1" applyProtection="1">
      <alignment horizontal="center" textRotation="90"/>
    </xf>
    <xf numFmtId="0" fontId="41" fillId="0" borderId="0" xfId="0" applyFont="1" applyAlignment="1" applyProtection="1">
      <alignment horizontal="center" textRotation="90"/>
    </xf>
    <xf numFmtId="0" fontId="37" fillId="0" borderId="11" xfId="0" applyFont="1" applyBorder="1" applyAlignment="1" applyProtection="1">
      <alignment horizontal="center" vertical="center"/>
    </xf>
    <xf numFmtId="0" fontId="37" fillId="0" borderId="13" xfId="0" applyFont="1" applyBorder="1" applyAlignment="1" applyProtection="1">
      <alignment horizontal="center" vertical="center"/>
    </xf>
    <xf numFmtId="0" fontId="37" fillId="0" borderId="0" xfId="0" applyFont="1" applyBorder="1" applyAlignment="1" applyProtection="1">
      <alignment vertical="center"/>
    </xf>
    <xf numFmtId="0" fontId="41" fillId="0" borderId="7" xfId="0" applyFont="1" applyBorder="1" applyAlignment="1" applyProtection="1">
      <alignment horizontal="center" vertical="center"/>
    </xf>
    <xf numFmtId="0" fontId="41" fillId="0" borderId="5" xfId="0" applyFont="1" applyBorder="1" applyAlignment="1" applyProtection="1">
      <alignment horizontal="center" vertical="center"/>
    </xf>
    <xf numFmtId="0" fontId="37" fillId="0" borderId="10" xfId="0" applyFont="1" applyBorder="1" applyAlignment="1" applyProtection="1">
      <alignment horizontal="center" vertical="center"/>
    </xf>
    <xf numFmtId="0" fontId="37" fillId="0" borderId="1" xfId="0" applyFont="1" applyBorder="1" applyAlignment="1" applyProtection="1">
      <alignment horizontal="center" vertical="center"/>
    </xf>
    <xf numFmtId="0" fontId="41" fillId="0" borderId="2" xfId="0" applyFont="1" applyBorder="1" applyAlignment="1" applyProtection="1">
      <alignment horizontal="center" vertical="center"/>
      <protection locked="0"/>
    </xf>
    <xf numFmtId="0" fontId="49" fillId="37" borderId="2" xfId="0" applyFont="1" applyFill="1" applyBorder="1" applyAlignment="1" applyProtection="1">
      <alignment horizontal="center" vertical="center" wrapText="1"/>
      <protection locked="0"/>
    </xf>
    <xf numFmtId="164" fontId="41" fillId="37" borderId="2" xfId="0" applyNumberFormat="1" applyFont="1" applyFill="1" applyBorder="1" applyAlignment="1" applyProtection="1">
      <alignment horizontal="center" vertical="center" wrapText="1"/>
      <protection locked="0"/>
    </xf>
    <xf numFmtId="0" fontId="41" fillId="0" borderId="2" xfId="0" applyFont="1" applyBorder="1" applyAlignment="1" applyProtection="1">
      <alignment horizontal="center" vertical="center" wrapText="1"/>
    </xf>
    <xf numFmtId="0" fontId="40" fillId="34" borderId="0" xfId="0" applyFont="1" applyFill="1" applyAlignment="1" applyProtection="1">
      <alignment horizontal="left" shrinkToFit="1"/>
      <protection locked="0"/>
    </xf>
    <xf numFmtId="0" fontId="46" fillId="0" borderId="0" xfId="0" applyFont="1" applyBorder="1" applyAlignment="1" applyProtection="1">
      <alignment horizontal="right" vertical="center" readingOrder="2"/>
    </xf>
    <xf numFmtId="0" fontId="47" fillId="0" borderId="0" xfId="0" applyFont="1" applyBorder="1" applyAlignment="1" applyProtection="1">
      <alignment horizontal="right" vertical="center"/>
    </xf>
    <xf numFmtId="0" fontId="70" fillId="37" borderId="31" xfId="0" applyFont="1" applyFill="1" applyBorder="1" applyAlignment="1" applyProtection="1">
      <alignment horizontal="center" vertical="center"/>
      <protection locked="0"/>
    </xf>
    <xf numFmtId="0" fontId="70" fillId="37" borderId="4" xfId="0" applyFont="1" applyFill="1" applyBorder="1" applyAlignment="1" applyProtection="1">
      <alignment horizontal="center" vertical="center"/>
      <protection locked="0"/>
    </xf>
    <xf numFmtId="0" fontId="41" fillId="37" borderId="4" xfId="0" applyFont="1" applyFill="1" applyBorder="1" applyAlignment="1" applyProtection="1">
      <alignment horizontal="center" vertical="center"/>
      <protection locked="0"/>
    </xf>
    <xf numFmtId="0" fontId="41" fillId="37" borderId="32" xfId="0" applyFont="1" applyFill="1" applyBorder="1" applyAlignment="1" applyProtection="1">
      <alignment horizontal="center" vertical="center"/>
      <protection locked="0"/>
    </xf>
    <xf numFmtId="0" fontId="41" fillId="37" borderId="33" xfId="0" applyFont="1" applyFill="1" applyBorder="1" applyAlignment="1" applyProtection="1">
      <alignment horizontal="center" vertical="center"/>
      <protection locked="0"/>
    </xf>
    <xf numFmtId="0" fontId="41" fillId="37" borderId="34" xfId="0" applyFont="1" applyFill="1" applyBorder="1" applyAlignment="1" applyProtection="1">
      <alignment horizontal="center" vertical="center"/>
      <protection locked="0"/>
    </xf>
    <xf numFmtId="0" fontId="41" fillId="37" borderId="35" xfId="0" applyFont="1" applyFill="1" applyBorder="1" applyAlignment="1" applyProtection="1">
      <alignment horizontal="center" vertical="center"/>
      <protection locked="0"/>
    </xf>
    <xf numFmtId="0" fontId="41" fillId="37" borderId="2" xfId="0" applyFont="1" applyFill="1" applyBorder="1" applyAlignment="1" applyProtection="1">
      <alignment horizontal="center" vertical="center" wrapText="1"/>
      <protection locked="0"/>
    </xf>
    <xf numFmtId="0" fontId="41" fillId="0" borderId="2" xfId="0" applyFont="1" applyBorder="1" applyAlignment="1" applyProtection="1">
      <alignment horizontal="center" vertical="center"/>
    </xf>
    <xf numFmtId="0" fontId="41" fillId="37" borderId="2" xfId="0" applyFont="1" applyFill="1" applyBorder="1" applyAlignment="1" applyProtection="1">
      <alignment horizontal="center" vertical="center"/>
      <protection locked="0"/>
    </xf>
    <xf numFmtId="49" fontId="41" fillId="37" borderId="2" xfId="0" applyNumberFormat="1"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wrapText="1"/>
    </xf>
    <xf numFmtId="0" fontId="41" fillId="34" borderId="2" xfId="0" applyFont="1" applyFill="1" applyBorder="1" applyAlignment="1" applyProtection="1">
      <alignment horizontal="center" vertical="center"/>
    </xf>
    <xf numFmtId="0" fontId="13" fillId="34" borderId="0" xfId="39" applyFont="1" applyFill="1" applyAlignment="1" applyProtection="1">
      <alignment horizontal="center"/>
    </xf>
    <xf numFmtId="0" fontId="12" fillId="0" borderId="0" xfId="39" applyFont="1" applyAlignment="1">
      <alignment horizontal="center"/>
    </xf>
    <xf numFmtId="0" fontId="12" fillId="34" borderId="0" xfId="39" applyFont="1" applyFill="1" applyAlignment="1" applyProtection="1">
      <alignment horizontal="center"/>
    </xf>
    <xf numFmtId="0" fontId="14" fillId="0" borderId="1" xfId="39" applyFont="1" applyBorder="1" applyAlignment="1">
      <alignment horizontal="center"/>
    </xf>
    <xf numFmtId="0" fontId="15" fillId="34" borderId="0" xfId="39" applyFont="1" applyFill="1" applyAlignment="1" applyProtection="1">
      <alignment horizontal="center"/>
    </xf>
    <xf numFmtId="0" fontId="12" fillId="0" borderId="15" xfId="39" applyFont="1" applyBorder="1" applyAlignment="1">
      <alignment horizontal="center"/>
    </xf>
    <xf numFmtId="0" fontId="12" fillId="0" borderId="0" xfId="39" applyFont="1" applyAlignment="1">
      <alignment horizontal="center" vertical="center" wrapText="1"/>
    </xf>
    <xf numFmtId="0" fontId="12" fillId="0" borderId="15" xfId="39" applyFont="1" applyBorder="1" applyAlignment="1">
      <alignment horizontal="center" vertical="center" wrapText="1"/>
    </xf>
    <xf numFmtId="0" fontId="14" fillId="34" borderId="14" xfId="39" applyFont="1" applyFill="1" applyBorder="1" applyAlignment="1">
      <alignment horizontal="center"/>
    </xf>
    <xf numFmtId="0" fontId="14" fillId="34" borderId="24" xfId="39" applyFont="1" applyFill="1" applyBorder="1" applyAlignment="1">
      <alignment horizontal="center"/>
    </xf>
    <xf numFmtId="0" fontId="14" fillId="34" borderId="3" xfId="39" applyFont="1" applyFill="1" applyBorder="1" applyAlignment="1">
      <alignment horizontal="center"/>
    </xf>
    <xf numFmtId="0" fontId="37" fillId="37" borderId="14" xfId="0" applyFont="1" applyFill="1" applyBorder="1" applyAlignment="1" applyProtection="1">
      <alignment horizontal="left"/>
      <protection locked="0"/>
    </xf>
    <xf numFmtId="0" fontId="37" fillId="37" borderId="24" xfId="0" applyFont="1" applyFill="1" applyBorder="1" applyAlignment="1" applyProtection="1">
      <alignment horizontal="left"/>
      <protection locked="0"/>
    </xf>
    <xf numFmtId="0" fontId="37" fillId="37" borderId="3" xfId="0" applyFont="1" applyFill="1" applyBorder="1" applyAlignment="1" applyProtection="1">
      <alignment horizontal="left"/>
      <protection locked="0"/>
    </xf>
    <xf numFmtId="0" fontId="47" fillId="0" borderId="0" xfId="0" applyFont="1" applyAlignment="1">
      <alignment horizontal="center" vertical="top" wrapText="1"/>
    </xf>
    <xf numFmtId="0" fontId="47" fillId="0" borderId="16" xfId="0" applyFont="1" applyBorder="1" applyAlignment="1">
      <alignment horizontal="center" vertical="top" wrapText="1"/>
    </xf>
    <xf numFmtId="0" fontId="50" fillId="0" borderId="0" xfId="0" applyFont="1" applyFill="1" applyAlignment="1">
      <alignment horizontal="center"/>
    </xf>
    <xf numFmtId="0" fontId="40" fillId="38" borderId="14" xfId="0" applyFont="1" applyFill="1" applyBorder="1" applyAlignment="1">
      <alignment horizontal="center"/>
    </xf>
    <xf numFmtId="0" fontId="40" fillId="38" borderId="24" xfId="0" applyFont="1" applyFill="1" applyBorder="1" applyAlignment="1">
      <alignment horizontal="center"/>
    </xf>
    <xf numFmtId="0" fontId="40" fillId="38" borderId="3" xfId="0" applyFont="1" applyFill="1" applyBorder="1" applyAlignment="1">
      <alignment horizontal="center"/>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29" builtinId="9"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3" xfId="40" xr:uid="{00000000-0005-0000-0000-000028000000}"/>
    <cellStyle name="Note" xfId="41" builtinId="10" customBuiltin="1"/>
    <cellStyle name="Output" xfId="42" builtinId="21" customBuiltin="1"/>
    <cellStyle name="Percent" xfId="43" builtinId="5"/>
    <cellStyle name="Title" xfId="44" builtinId="15" customBuiltin="1"/>
    <cellStyle name="Total" xfId="45" builtinId="25" customBuiltin="1"/>
    <cellStyle name="Warning Text" xfId="46" builtinId="11" customBuiltin="1"/>
  </cellStyles>
  <dxfs count="10">
    <dxf>
      <font>
        <color rgb="FF9C0006"/>
      </font>
      <fill>
        <patternFill>
          <bgColor rgb="FFFFC7CE"/>
        </patternFill>
      </fill>
    </dxf>
    <dxf>
      <font>
        <color rgb="FF9C0006"/>
      </font>
      <fill>
        <patternFill>
          <bgColor rgb="FFFFC7CE"/>
        </patternFill>
      </fill>
    </dxf>
    <dxf>
      <font>
        <b/>
        <i val="0"/>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9C0006"/>
      </font>
      <fill>
        <patternFill>
          <f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sz="1200" b="1"/>
              <a:t>Grade Distributions (Students per Grade)</a:t>
            </a:r>
          </a:p>
        </c:rich>
      </c:tx>
      <c:layout>
        <c:manualLayout>
          <c:xMode val="edge"/>
          <c:yMode val="edge"/>
          <c:x val="0.12366841412727918"/>
          <c:y val="1.7543936040253033E-2"/>
        </c:manualLayout>
      </c:layout>
      <c:overlay val="0"/>
      <c:spPr>
        <a:noFill/>
        <a:ln w="25400">
          <a:noFill/>
        </a:ln>
      </c:spPr>
    </c:title>
    <c:autoTitleDeleted val="0"/>
    <c:plotArea>
      <c:layout/>
      <c:barChart>
        <c:barDir val="col"/>
        <c:grouping val="clustered"/>
        <c:varyColors val="0"/>
        <c:ser>
          <c:idx val="1"/>
          <c:order val="0"/>
          <c:tx>
            <c:strRef>
              <c:f>'CAR-CS'!$D$163</c:f>
              <c:strCache>
                <c:ptCount val="1"/>
                <c:pt idx="0">
                  <c:v>#Students</c:v>
                </c:pt>
              </c:strCache>
            </c:strRef>
          </c:tx>
          <c:spPr>
            <a:solidFill>
              <a:srgbClr val="00B0F0"/>
            </a:solidFill>
            <a:ln w="25400">
              <a:noFill/>
            </a:ln>
          </c:spPr>
          <c:invertIfNegative val="0"/>
          <c:cat>
            <c:strRef>
              <c:f>'CAR-CS'!$B$164:$B$172</c:f>
              <c:strCache>
                <c:ptCount val="9"/>
                <c:pt idx="0">
                  <c:v>A+</c:v>
                </c:pt>
                <c:pt idx="1">
                  <c:v>A</c:v>
                </c:pt>
                <c:pt idx="2">
                  <c:v>B+</c:v>
                </c:pt>
                <c:pt idx="3">
                  <c:v>B </c:v>
                </c:pt>
                <c:pt idx="4">
                  <c:v>C+</c:v>
                </c:pt>
                <c:pt idx="5">
                  <c:v>C</c:v>
                </c:pt>
                <c:pt idx="6">
                  <c:v>D+</c:v>
                </c:pt>
                <c:pt idx="7">
                  <c:v>D</c:v>
                </c:pt>
                <c:pt idx="8">
                  <c:v>F</c:v>
                </c:pt>
              </c:strCache>
            </c:strRef>
          </c:cat>
          <c:val>
            <c:numRef>
              <c:f>'CAR-CS'!$D$164:$D$172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E65C-4A6D-81F4-B0FA323899C9}"/>
            </c:ext>
          </c:extLst>
        </c:ser>
        <c:dLbls>
          <c:showLegendKey val="0"/>
          <c:showVal val="0"/>
          <c:showCatName val="0"/>
          <c:showSerName val="0"/>
          <c:showPercent val="0"/>
          <c:showBubbleSize val="0"/>
        </c:dLbls>
        <c:gapWidth val="219"/>
        <c:overlap val="-27"/>
        <c:axId val="1101216431"/>
        <c:axId val="1"/>
      </c:barChart>
      <c:catAx>
        <c:axId val="1101216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101216431"/>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333333"/>
                </a:solidFill>
                <a:latin typeface="Cambria"/>
                <a:ea typeface="Cambria"/>
                <a:cs typeface="Cambria"/>
              </a:defRPr>
            </a:pPr>
            <a:r>
              <a:rPr lang="en-US" b="1"/>
              <a:t>Average Score per Course Learning Outcome (Over 100)-Direct</a:t>
            </a:r>
          </a:p>
        </c:rich>
      </c:tx>
      <c:overlay val="0"/>
      <c:spPr>
        <a:noFill/>
        <a:ln w="25400">
          <a:noFill/>
        </a:ln>
      </c:spPr>
    </c:title>
    <c:autoTitleDeleted val="0"/>
    <c:plotArea>
      <c:layout/>
      <c:barChart>
        <c:barDir val="col"/>
        <c:grouping val="clustered"/>
        <c:varyColors val="0"/>
        <c:ser>
          <c:idx val="5"/>
          <c:order val="0"/>
          <c:tx>
            <c:strRef>
              <c:f>'CAR-CS'!$I$412</c:f>
              <c:strCache>
                <c:ptCount val="1"/>
                <c:pt idx="0">
                  <c:v>Average Score</c:v>
                </c:pt>
              </c:strCache>
            </c:strRef>
          </c:tx>
          <c:spPr>
            <a:solidFill>
              <a:srgbClr val="70AD47"/>
            </a:solidFill>
            <a:ln w="25400">
              <a:noFill/>
            </a:ln>
          </c:spPr>
          <c:invertIfNegative val="0"/>
          <c:cat>
            <c:multiLvlStrRef>
              <c:f>'CAR-CS'!$C$413:$C$423</c:f>
            </c:multiLvlStrRef>
          </c:cat>
          <c:val>
            <c:numRef>
              <c:f>'CAR-CS'!$I$413:$I$423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7B7C-40AA-8B59-04EFADEEED31}"/>
            </c:ext>
          </c:extLst>
        </c:ser>
        <c:dLbls>
          <c:showLegendKey val="0"/>
          <c:showVal val="0"/>
          <c:showCatName val="0"/>
          <c:showSerName val="0"/>
          <c:showPercent val="0"/>
          <c:showBubbleSize val="0"/>
        </c:dLbls>
        <c:gapWidth val="219"/>
        <c:overlap val="-27"/>
        <c:axId val="1101214831"/>
        <c:axId val="1"/>
      </c:barChart>
      <c:catAx>
        <c:axId val="11012148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101214831"/>
        <c:crosses val="autoZero"/>
        <c:crossBetween val="between"/>
      </c:valAx>
      <c:spPr>
        <a:noFill/>
        <a:ln w="25400">
          <a:solidFill>
            <a:schemeClr val="bg1">
              <a:lumMod val="65000"/>
            </a:schemeClr>
          </a:solid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333333"/>
                </a:solidFill>
                <a:latin typeface="Cambria"/>
                <a:ea typeface="Cambria"/>
                <a:cs typeface="Cambria"/>
              </a:defRPr>
            </a:pPr>
            <a:r>
              <a:rPr lang="en-US"/>
              <a:t>% Students Achieving the Pass Levels in each CLO-Direct</a:t>
            </a:r>
          </a:p>
        </c:rich>
      </c:tx>
      <c:overlay val="0"/>
      <c:spPr>
        <a:noFill/>
        <a:ln w="25400">
          <a:noFill/>
        </a:ln>
      </c:spPr>
    </c:title>
    <c:autoTitleDeleted val="0"/>
    <c:plotArea>
      <c:layout/>
      <c:barChart>
        <c:barDir val="col"/>
        <c:grouping val="clustered"/>
        <c:varyColors val="0"/>
        <c:ser>
          <c:idx val="6"/>
          <c:order val="0"/>
          <c:tx>
            <c:strRef>
              <c:f>'CAR-CS'!$J$412</c:f>
              <c:strCache>
                <c:ptCount val="1"/>
                <c:pt idx="0">
                  <c:v>% Students achieving the Pass Level</c:v>
                </c:pt>
              </c:strCache>
            </c:strRef>
          </c:tx>
          <c:spPr>
            <a:solidFill>
              <a:schemeClr val="accent1">
                <a:lumMod val="60000"/>
              </a:schemeClr>
            </a:solidFill>
            <a:ln>
              <a:noFill/>
            </a:ln>
            <a:effectLst/>
          </c:spPr>
          <c:invertIfNegative val="0"/>
          <c:cat>
            <c:multiLvlStrRef>
              <c:f>'CAR-CS'!$C$413:$C$423</c:f>
            </c:multiLvlStrRef>
          </c:cat>
          <c:val>
            <c:numRef>
              <c:f>'CAR-CS'!$J$413:$J$423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AAAE-4B14-BAFB-F8F997B2C5EC}"/>
            </c:ext>
          </c:extLst>
        </c:ser>
        <c:dLbls>
          <c:showLegendKey val="0"/>
          <c:showVal val="0"/>
          <c:showCatName val="0"/>
          <c:showSerName val="0"/>
          <c:showPercent val="0"/>
          <c:showBubbleSize val="0"/>
        </c:dLbls>
        <c:gapWidth val="219"/>
        <c:overlap val="-27"/>
        <c:axId val="1101225231"/>
        <c:axId val="1"/>
      </c:barChart>
      <c:catAx>
        <c:axId val="1101225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101225231"/>
        <c:crosses val="autoZero"/>
        <c:crossBetween val="between"/>
      </c:valAx>
      <c:spPr>
        <a:noFill/>
        <a:ln w="25400">
          <a:solidFill>
            <a:schemeClr val="bg2">
              <a:lumMod val="50000"/>
            </a:schemeClr>
          </a:solidFill>
        </a:ln>
      </c:spPr>
    </c:plotArea>
    <c:legend>
      <c:legendPos val="b"/>
      <c:layout>
        <c:manualLayout>
          <c:xMode val="edge"/>
          <c:yMode val="edge"/>
          <c:x val="1.464816897887764E-4"/>
          <c:y val="0.85069354330708669"/>
          <c:w val="0.46812398450193721"/>
          <c:h val="7.8125354330708663E-2"/>
        </c:manualLayout>
      </c:layout>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b="1"/>
              <a:t>Course Learning Outcome Average Score(Indirect)</a:t>
            </a:r>
          </a:p>
        </c:rich>
      </c:tx>
      <c:overlay val="0"/>
      <c:spPr>
        <a:noFill/>
        <a:ln w="25400">
          <a:noFill/>
        </a:ln>
      </c:spPr>
    </c:title>
    <c:autoTitleDeleted val="0"/>
    <c:plotArea>
      <c:layout/>
      <c:barChart>
        <c:barDir val="col"/>
        <c:grouping val="clustered"/>
        <c:varyColors val="0"/>
        <c:ser>
          <c:idx val="0"/>
          <c:order val="0"/>
          <c:spPr>
            <a:solidFill>
              <a:srgbClr val="5B9BD5"/>
            </a:solidFill>
            <a:ln w="25400">
              <a:noFill/>
            </a:ln>
          </c:spPr>
          <c:invertIfNegative val="0"/>
          <c:cat>
            <c:multiLvlStrRef>
              <c:f>'CAR-CS'!$A$220:$A$228</c:f>
            </c:multiLvlStrRef>
          </c:cat>
          <c:val>
            <c:numRef>
              <c:f>'CAR-CS'!$H$220:$H$228</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A5F9-4ED0-976E-997A495FC8DE}"/>
            </c:ext>
          </c:extLst>
        </c:ser>
        <c:dLbls>
          <c:showLegendKey val="0"/>
          <c:showVal val="0"/>
          <c:showCatName val="0"/>
          <c:showSerName val="0"/>
          <c:showPercent val="0"/>
          <c:showBubbleSize val="0"/>
        </c:dLbls>
        <c:gapWidth val="219"/>
        <c:axId val="1101221231"/>
        <c:axId val="1"/>
      </c:barChart>
      <c:catAx>
        <c:axId val="1101221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bg1">
                  <a:lumMod val="85000"/>
                </a:schemeClr>
              </a:solidFill>
              <a:round/>
            </a:ln>
            <a:effectLst/>
          </c:spPr>
        </c:majorGridlines>
        <c:numFmt formatCode="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101221231"/>
        <c:crosses val="autoZero"/>
        <c:crossBetween val="between"/>
      </c:valAx>
      <c:spPr>
        <a:noFill/>
        <a:ln w="25400">
          <a:solidFill>
            <a:schemeClr val="bg1">
              <a:lumMod val="65000"/>
            </a:schemeClr>
          </a:solid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b="1"/>
              <a:t>% Students Achieving Very Good-Excellent Levels(CLO Indirect)</a:t>
            </a:r>
          </a:p>
        </c:rich>
      </c:tx>
      <c:overlay val="0"/>
      <c:spPr>
        <a:noFill/>
        <a:ln w="25400">
          <a:noFill/>
        </a:ln>
      </c:spPr>
    </c:title>
    <c:autoTitleDeleted val="0"/>
    <c:plotArea>
      <c:layout/>
      <c:barChart>
        <c:barDir val="col"/>
        <c:grouping val="clustered"/>
        <c:varyColors val="0"/>
        <c:ser>
          <c:idx val="0"/>
          <c:order val="0"/>
          <c:tx>
            <c:v>Course Learning Outcome</c:v>
          </c:tx>
          <c:spPr>
            <a:solidFill>
              <a:srgbClr val="5B9BD5"/>
            </a:solidFill>
            <a:ln w="25400">
              <a:noFill/>
            </a:ln>
          </c:spPr>
          <c:invertIfNegative val="0"/>
          <c:cat>
            <c:multiLvlStrRef>
              <c:f>'CAR-CS'!$A$220:$A$228</c:f>
            </c:multiLvlStrRef>
          </c:cat>
          <c:val>
            <c:numRef>
              <c:f>'CAR-CS'!$I$220:$I$228</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2D02-4E03-878D-32511CB1CA74}"/>
            </c:ext>
          </c:extLst>
        </c:ser>
        <c:dLbls>
          <c:showLegendKey val="0"/>
          <c:showVal val="0"/>
          <c:showCatName val="0"/>
          <c:showSerName val="0"/>
          <c:showPercent val="0"/>
          <c:showBubbleSize val="0"/>
        </c:dLbls>
        <c:gapWidth val="219"/>
        <c:axId val="1101222031"/>
        <c:axId val="1"/>
      </c:barChart>
      <c:catAx>
        <c:axId val="1101222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101222031"/>
        <c:crosses val="autoZero"/>
        <c:crossBetween val="between"/>
      </c:valAx>
      <c:spPr>
        <a:noFill/>
        <a:ln w="25400">
          <a:solidFill>
            <a:schemeClr val="bg2">
              <a:lumMod val="50000"/>
            </a:schemeClr>
          </a:solidFill>
        </a:ln>
      </c:spPr>
    </c:plotArea>
    <c:plotVisOnly val="1"/>
    <c:dispBlanksAs val="gap"/>
    <c:showDLblsOverMax val="0"/>
  </c:chart>
  <c:spPr>
    <a:solidFill>
      <a:schemeClr val="bg1"/>
    </a:solidFill>
    <a:ln w="38100" cap="flat" cmpd="sng" algn="ctr">
      <a:no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500" b="1" i="0" u="none" strike="noStrike" baseline="0">
                <a:solidFill>
                  <a:srgbClr val="333333"/>
                </a:solidFill>
                <a:latin typeface="Calibri"/>
              </a:rPr>
              <a:t>Average Score per Course Learning Outcome: </a:t>
            </a:r>
            <a:endParaRPr lang="en-US" sz="1500" b="0" i="0" u="none" strike="noStrike" baseline="0">
              <a:solidFill>
                <a:srgbClr val="333333"/>
              </a:solidFill>
              <a:latin typeface="Calibri"/>
            </a:endParaRPr>
          </a:p>
          <a:p>
            <a:pPr>
              <a:defRPr sz="1000" b="0" i="0" u="none" strike="noStrike" baseline="0">
                <a:solidFill>
                  <a:srgbClr val="000000"/>
                </a:solidFill>
                <a:latin typeface="Calibri"/>
                <a:ea typeface="Calibri"/>
                <a:cs typeface="Calibri"/>
              </a:defRPr>
            </a:pPr>
            <a:r>
              <a:rPr lang="en-US" sz="1500" b="1" i="0" u="none" strike="noStrike" baseline="0">
                <a:solidFill>
                  <a:srgbClr val="333333"/>
                </a:solidFill>
                <a:latin typeface="Calibri"/>
              </a:rPr>
              <a:t>Direct and Indirect Assessments (Over 100)</a:t>
            </a:r>
          </a:p>
        </c:rich>
      </c:tx>
      <c:overlay val="0"/>
      <c:spPr>
        <a:noFill/>
        <a:ln w="25400">
          <a:noFill/>
        </a:ln>
      </c:spPr>
    </c:title>
    <c:autoTitleDeleted val="0"/>
    <c:plotArea>
      <c:layout/>
      <c:barChart>
        <c:barDir val="col"/>
        <c:grouping val="clustered"/>
        <c:varyColors val="0"/>
        <c:ser>
          <c:idx val="0"/>
          <c:order val="0"/>
          <c:spPr>
            <a:solidFill>
              <a:srgbClr val="5B9BD5"/>
            </a:solidFill>
            <a:ln w="25400">
              <a:noFill/>
            </a:ln>
          </c:spPr>
          <c:invertIfNegative val="0"/>
          <c:cat>
            <c:multiLvlStrRef>
              <c:f>'CAR-CS'!$B$449:$B$458</c:f>
            </c:multiLvlStrRef>
          </c:cat>
          <c:val>
            <c:numRef>
              <c:f>'CAR-CS'!$C$449:$C$458</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526E-45FE-B01B-9166F4A3DDD9}"/>
            </c:ext>
          </c:extLst>
        </c:ser>
        <c:ser>
          <c:idx val="1"/>
          <c:order val="1"/>
          <c:spPr>
            <a:solidFill>
              <a:srgbClr val="ED7D31"/>
            </a:solidFill>
            <a:ln w="25400">
              <a:noFill/>
            </a:ln>
          </c:spPr>
          <c:invertIfNegative val="0"/>
          <c:cat>
            <c:multiLvlStrRef>
              <c:f>'CAR-CS'!$B$449:$B$458</c:f>
            </c:multiLvlStrRef>
          </c:cat>
          <c:val>
            <c:numRef>
              <c:f>'CAR-CS'!$D$449:$D$458</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26E-45FE-B01B-9166F4A3DDD9}"/>
            </c:ext>
          </c:extLst>
        </c:ser>
        <c:dLbls>
          <c:showLegendKey val="0"/>
          <c:showVal val="0"/>
          <c:showCatName val="0"/>
          <c:showSerName val="0"/>
          <c:showPercent val="0"/>
          <c:showBubbleSize val="0"/>
        </c:dLbls>
        <c:gapWidth val="219"/>
        <c:overlap val="-27"/>
        <c:axId val="1101222431"/>
        <c:axId val="1"/>
      </c:barChart>
      <c:catAx>
        <c:axId val="110122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101222431"/>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rgbClr val="000000"/>
                </a:solidFill>
                <a:latin typeface="Calibri"/>
                <a:ea typeface="Calibri"/>
                <a:cs typeface="Calibri"/>
              </a:defRPr>
            </a:pPr>
            <a:r>
              <a:rPr lang="en-US" sz="1400" b="1" i="0" baseline="0">
                <a:effectLst/>
              </a:rPr>
              <a:t>CLO Direct and Indirect Assessments (Over 100)</a:t>
            </a:r>
            <a:endParaRPr lang="en-US" sz="105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rgbClr val="000000"/>
                </a:solidFill>
                <a:latin typeface="Calibri"/>
                <a:ea typeface="Calibri"/>
                <a:cs typeface="Calibri"/>
              </a:defRPr>
            </a:pPr>
            <a:endParaRPr lang="en-US" sz="1200" b="1" i="0" u="none" strike="noStrike" baseline="0">
              <a:solidFill>
                <a:srgbClr val="333333"/>
              </a:solidFill>
              <a:latin typeface="Cambria"/>
              <a:ea typeface="Cambria"/>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rgbClr val="000000"/>
                </a:solidFill>
                <a:latin typeface="Calibri"/>
                <a:ea typeface="Calibri"/>
                <a:cs typeface="Calibri"/>
              </a:defRPr>
            </a:pPr>
            <a:r>
              <a:rPr lang="en-US" sz="1200" b="1" i="0" u="none" strike="noStrike" baseline="0">
                <a:solidFill>
                  <a:srgbClr val="333333"/>
                </a:solidFill>
                <a:latin typeface="Cambria"/>
                <a:ea typeface="Cambria"/>
              </a:rPr>
              <a:t>% Pass Level and % Very Good-Excellent Levels</a:t>
            </a:r>
            <a:endParaRPr lang="en-US" sz="1200" b="0" i="0" u="none" strike="noStrike" baseline="0">
              <a:solidFill>
                <a:srgbClr val="333333"/>
              </a:solidFill>
              <a:latin typeface="Cambria"/>
              <a:ea typeface="Cambria"/>
            </a:endParaRPr>
          </a:p>
        </c:rich>
      </c:tx>
      <c:layout>
        <c:manualLayout>
          <c:xMode val="edge"/>
          <c:yMode val="edge"/>
          <c:x val="0.10274700831887539"/>
          <c:y val="0"/>
        </c:manualLayout>
      </c:layout>
      <c:overlay val="0"/>
      <c:spPr>
        <a:noFill/>
        <a:ln w="25400">
          <a:noFill/>
        </a:ln>
      </c:spPr>
    </c:title>
    <c:autoTitleDeleted val="0"/>
    <c:plotArea>
      <c:layout>
        <c:manualLayout>
          <c:layoutTarget val="inner"/>
          <c:xMode val="edge"/>
          <c:yMode val="edge"/>
          <c:x val="8.243067442656625E-2"/>
          <c:y val="0.2324111724840365"/>
          <c:w val="0.86376810793387671"/>
          <c:h val="0.56751669199244836"/>
        </c:manualLayout>
      </c:layout>
      <c:barChart>
        <c:barDir val="col"/>
        <c:grouping val="clustered"/>
        <c:varyColors val="0"/>
        <c:ser>
          <c:idx val="0"/>
          <c:order val="0"/>
          <c:tx>
            <c:v>CLO Direct % Pass Level</c:v>
          </c:tx>
          <c:spPr>
            <a:solidFill>
              <a:srgbClr val="5B9BD5"/>
            </a:solidFill>
            <a:ln w="25400">
              <a:noFill/>
            </a:ln>
          </c:spPr>
          <c:invertIfNegative val="0"/>
          <c:cat>
            <c:multiLvlStrRef>
              <c:f>'CAR-CS'!$B$475:$B$484</c:f>
            </c:multiLvlStrRef>
          </c:cat>
          <c:val>
            <c:numRef>
              <c:f>'CAR-CS'!$C$475:$C$484</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E974-4B09-9160-9EC096A68F6F}"/>
            </c:ext>
          </c:extLst>
        </c:ser>
        <c:ser>
          <c:idx val="1"/>
          <c:order val="1"/>
          <c:tx>
            <c:v>CLO Indirect % Very Good Excellent</c:v>
          </c:tx>
          <c:spPr>
            <a:solidFill>
              <a:srgbClr val="ED7D31"/>
            </a:solidFill>
            <a:ln w="25400">
              <a:noFill/>
            </a:ln>
          </c:spPr>
          <c:invertIfNegative val="0"/>
          <c:cat>
            <c:multiLvlStrRef>
              <c:f>'CAR-CS'!$B$475:$B$484</c:f>
            </c:multiLvlStrRef>
          </c:cat>
          <c:val>
            <c:numRef>
              <c:f>'CAR-CS'!$D$475:$D$484</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E974-4B09-9160-9EC096A68F6F}"/>
            </c:ext>
          </c:extLst>
        </c:ser>
        <c:dLbls>
          <c:showLegendKey val="0"/>
          <c:showVal val="0"/>
          <c:showCatName val="0"/>
          <c:showSerName val="0"/>
          <c:showPercent val="0"/>
          <c:showBubbleSize val="0"/>
        </c:dLbls>
        <c:gapWidth val="219"/>
        <c:axId val="1101227231"/>
        <c:axId val="1"/>
      </c:barChart>
      <c:catAx>
        <c:axId val="1101227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101227231"/>
        <c:crosses val="autoZero"/>
        <c:crossBetween val="between"/>
      </c:valAx>
      <c:spPr>
        <a:noFill/>
        <a:ln w="25400">
          <a:noFill/>
        </a:ln>
      </c:spPr>
    </c:plotArea>
    <c:legend>
      <c:legendPos val="b"/>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a:t>SO Achievement </a:t>
            </a:r>
          </a:p>
          <a:p>
            <a:pPr>
              <a:defRPr sz="1400" b="0" i="0" u="none" strike="noStrike" kern="1200" spc="0" baseline="0">
                <a:solidFill>
                  <a:schemeClr val="tx1">
                    <a:lumMod val="65000"/>
                    <a:lumOff val="35000"/>
                  </a:schemeClr>
                </a:solidFill>
                <a:latin typeface="+mn-lt"/>
                <a:ea typeface="+mn-ea"/>
                <a:cs typeface="+mn-cs"/>
              </a:defRPr>
            </a:pPr>
            <a:r>
              <a:rPr lang="en-US" sz="1100" b="1"/>
              <a:t>Direct(% Pass Level) and Indirect(% Avg Score)</a:t>
            </a:r>
          </a:p>
        </c:rich>
      </c:tx>
      <c:layout>
        <c:manualLayout>
          <c:xMode val="edge"/>
          <c:yMode val="edge"/>
          <c:x val="0.1096125416755338"/>
          <c:y val="0"/>
        </c:manualLayout>
      </c:layout>
      <c:overlay val="0"/>
      <c:spPr>
        <a:noFill/>
        <a:ln w="25400">
          <a:noFill/>
        </a:ln>
      </c:spPr>
    </c:title>
    <c:autoTitleDeleted val="0"/>
    <c:plotArea>
      <c:layout>
        <c:manualLayout>
          <c:layoutTarget val="inner"/>
          <c:xMode val="edge"/>
          <c:yMode val="edge"/>
          <c:x val="0.10797900262467192"/>
          <c:y val="8.5041741241609417E-2"/>
          <c:w val="0.8343633397176704"/>
          <c:h val="0.65331284933836764"/>
        </c:manualLayout>
      </c:layout>
      <c:barChart>
        <c:barDir val="col"/>
        <c:grouping val="clustered"/>
        <c:varyColors val="0"/>
        <c:ser>
          <c:idx val="0"/>
          <c:order val="0"/>
          <c:tx>
            <c:v>Direct % Pass Level</c:v>
          </c:tx>
          <c:spPr>
            <a:solidFill>
              <a:srgbClr val="5B9BD5"/>
            </a:solidFill>
            <a:ln w="25400">
              <a:noFill/>
            </a:ln>
          </c:spPr>
          <c:invertIfNegative val="0"/>
          <c:cat>
            <c:numRef>
              <c:f>'CAR-CS'!$A$520:$A$525</c:f>
              <c:numCache>
                <c:formatCode>General</c:formatCode>
                <c:ptCount val="6"/>
              </c:numCache>
            </c:numRef>
          </c:cat>
          <c:val>
            <c:numRef>
              <c:f>'CAR-CS'!$B$520:$B$525</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B23-4618-8FCC-DEEBCBFAD579}"/>
            </c:ext>
          </c:extLst>
        </c:ser>
        <c:ser>
          <c:idx val="1"/>
          <c:order val="1"/>
          <c:tx>
            <c:v>Indirect % Avg Score</c:v>
          </c:tx>
          <c:spPr>
            <a:solidFill>
              <a:srgbClr val="ED7D31"/>
            </a:solidFill>
            <a:ln w="25400">
              <a:noFill/>
            </a:ln>
          </c:spPr>
          <c:invertIfNegative val="0"/>
          <c:cat>
            <c:numRef>
              <c:f>'CAR-CS'!$A$520:$A$525</c:f>
              <c:numCache>
                <c:formatCode>General</c:formatCode>
                <c:ptCount val="6"/>
              </c:numCache>
            </c:numRef>
          </c:cat>
          <c:val>
            <c:numRef>
              <c:f>'CAR-CS'!$C$520:$C$525</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3B23-4618-8FCC-DEEBCBFAD579}"/>
            </c:ext>
          </c:extLst>
        </c:ser>
        <c:dLbls>
          <c:showLegendKey val="0"/>
          <c:showVal val="0"/>
          <c:showCatName val="0"/>
          <c:showSerName val="0"/>
          <c:showPercent val="0"/>
          <c:showBubbleSize val="0"/>
        </c:dLbls>
        <c:gapWidth val="219"/>
        <c:overlap val="-27"/>
        <c:axId val="1101222831"/>
        <c:axId val="1"/>
      </c:barChart>
      <c:catAx>
        <c:axId val="11012228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1222831"/>
        <c:crosses val="autoZero"/>
        <c:crossBetween val="between"/>
      </c:valAx>
      <c:spPr>
        <a:noFill/>
        <a:ln w="25400">
          <a:solidFill>
            <a:schemeClr val="bg1"/>
          </a:solidFill>
        </a:ln>
        <a:effectLst/>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trlProps/ctrlProp1.xml><?xml version="1.0" encoding="utf-8"?>
<formControlPr xmlns="http://schemas.microsoft.com/office/spreadsheetml/2009/9/main" objectType="CheckBox" fmlaLink="$S$192" noThreeD="1"/>
</file>

<file path=xl/ctrlProps/ctrlProp2.xml><?xml version="1.0" encoding="utf-8"?>
<formControlPr xmlns="http://schemas.microsoft.com/office/spreadsheetml/2009/9/main" objectType="CheckBox" fmlaLink="$S$193" lockText="1" noThreeD="1"/>
</file>

<file path=xl/ctrlProps/ctrlProp3.xml><?xml version="1.0" encoding="utf-8"?>
<formControlPr xmlns="http://schemas.microsoft.com/office/spreadsheetml/2009/9/main" objectType="CheckBox" fmlaLink="$S$194" noThreeD="1"/>
</file>

<file path=xl/ctrlProps/ctrlProp4.xml><?xml version="1.0" encoding="utf-8"?>
<formControlPr xmlns="http://schemas.microsoft.com/office/spreadsheetml/2009/9/main" objectType="CheckBox" fmlaLink="$S$195" noThreeD="1"/>
</file>

<file path=xl/ctrlProps/ctrlProp5.xml><?xml version="1.0" encoding="utf-8"?>
<formControlPr xmlns="http://schemas.microsoft.com/office/spreadsheetml/2009/9/main" objectType="CheckBox" fmlaLink="$S$196" noThreeD="1"/>
</file>

<file path=xl/ctrlProps/ctrlProp6.xml><?xml version="1.0" encoding="utf-8"?>
<formControlPr xmlns="http://schemas.microsoft.com/office/spreadsheetml/2009/9/main" objectType="CheckBox" fmlaLink="$S$191" noThreeD="1"/>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8.xml"/><Relationship Id="rId4" Type="http://schemas.openxmlformats.org/officeDocument/2006/relationships/chart" Target="../charts/chart4.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85725</xdr:colOff>
      <xdr:row>162</xdr:row>
      <xdr:rowOff>0</xdr:rowOff>
    </xdr:from>
    <xdr:to>
      <xdr:col>13</xdr:col>
      <xdr:colOff>257175</xdr:colOff>
      <xdr:row>171</xdr:row>
      <xdr:rowOff>171450</xdr:rowOff>
    </xdr:to>
    <xdr:graphicFrame macro="">
      <xdr:nvGraphicFramePr>
        <xdr:cNvPr id="6794664" name="Chart 2">
          <a:extLst>
            <a:ext uri="{FF2B5EF4-FFF2-40B4-BE49-F238E27FC236}">
              <a16:creationId xmlns:a16="http://schemas.microsoft.com/office/drawing/2014/main" id="{00000000-0008-0000-0000-0000A8AD6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85725</xdr:colOff>
          <xdr:row>191</xdr:row>
          <xdr:rowOff>19050</xdr:rowOff>
        </xdr:from>
        <xdr:to>
          <xdr:col>12</xdr:col>
          <xdr:colOff>361950</xdr:colOff>
          <xdr:row>192</xdr:row>
          <xdr:rowOff>9525</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SO(2) Design, implement, and evaluate a computing-based solution to meet a given set of computing requirements in the context of the program’s discipline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192</xdr:row>
          <xdr:rowOff>19050</xdr:rowOff>
        </xdr:from>
        <xdr:to>
          <xdr:col>12</xdr:col>
          <xdr:colOff>361950</xdr:colOff>
          <xdr:row>193</xdr:row>
          <xdr:rowOff>9525</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SO(3) Communicate effectively in a variety of professional contexts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193</xdr:row>
          <xdr:rowOff>0</xdr:rowOff>
        </xdr:from>
        <xdr:to>
          <xdr:col>12</xdr:col>
          <xdr:colOff>371475</xdr:colOff>
          <xdr:row>193</xdr:row>
          <xdr:rowOff>180975</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SO(4) Recognize professional responsibilities and make informed judgments in computing practice based on legal and ethical principles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194</xdr:row>
          <xdr:rowOff>28575</xdr:rowOff>
        </xdr:from>
        <xdr:to>
          <xdr:col>12</xdr:col>
          <xdr:colOff>371475</xdr:colOff>
          <xdr:row>195</xdr:row>
          <xdr:rowOff>19050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SO(5) Function effectively as a member or leader of a team engaged in activities appropriate to the program’s discipline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195</xdr:row>
          <xdr:rowOff>28575</xdr:rowOff>
        </xdr:from>
        <xdr:to>
          <xdr:col>0</xdr:col>
          <xdr:colOff>533400</xdr:colOff>
          <xdr:row>195</xdr:row>
          <xdr:rowOff>238125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SO(6) Apply computer science theory and software development fundamentals to produce computing-based solutions. [CS]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190</xdr:row>
          <xdr:rowOff>28575</xdr:rowOff>
        </xdr:from>
        <xdr:to>
          <xdr:col>12</xdr:col>
          <xdr:colOff>371475</xdr:colOff>
          <xdr:row>191</xdr:row>
          <xdr:rowOff>9525</xdr:rowOff>
        </xdr:to>
        <xdr:sp macro="" textlink="">
          <xdr:nvSpPr>
            <xdr:cNvPr id="5202" name="Check Box 82" descr="SO(1) Analyze a complex computing problem and to apply principles of computing and other relevant disciplines to identify solutions"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SO(1) Analyze a complex computing problem and to apply principles of computing and other relevant disciplines to identify solutions</a:t>
              </a:r>
            </a:p>
          </xdr:txBody>
        </xdr:sp>
        <xdr:clientData fLocksWithSheet="0"/>
      </xdr:twoCellAnchor>
    </mc:Choice>
    <mc:Fallback/>
  </mc:AlternateContent>
  <xdr:twoCellAnchor>
    <xdr:from>
      <xdr:col>0</xdr:col>
      <xdr:colOff>295275</xdr:colOff>
      <xdr:row>424</xdr:row>
      <xdr:rowOff>9525</xdr:rowOff>
    </xdr:from>
    <xdr:to>
      <xdr:col>7</xdr:col>
      <xdr:colOff>28575</xdr:colOff>
      <xdr:row>436</xdr:row>
      <xdr:rowOff>104775</xdr:rowOff>
    </xdr:to>
    <xdr:graphicFrame macro="">
      <xdr:nvGraphicFramePr>
        <xdr:cNvPr id="6794665" name="Chart 3">
          <a:extLst>
            <a:ext uri="{FF2B5EF4-FFF2-40B4-BE49-F238E27FC236}">
              <a16:creationId xmlns:a16="http://schemas.microsoft.com/office/drawing/2014/main" id="{00000000-0008-0000-0000-0000A9AD6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295275</xdr:colOff>
      <xdr:row>424</xdr:row>
      <xdr:rowOff>38100</xdr:rowOff>
    </xdr:from>
    <xdr:to>
      <xdr:col>14</xdr:col>
      <xdr:colOff>152400</xdr:colOff>
      <xdr:row>436</xdr:row>
      <xdr:rowOff>133350</xdr:rowOff>
    </xdr:to>
    <xdr:graphicFrame macro="">
      <xdr:nvGraphicFramePr>
        <xdr:cNvPr id="6794666" name="Chart 4">
          <a:extLst>
            <a:ext uri="{FF2B5EF4-FFF2-40B4-BE49-F238E27FC236}">
              <a16:creationId xmlns:a16="http://schemas.microsoft.com/office/drawing/2014/main" id="{00000000-0008-0000-0000-0000AAAD6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152400</xdr:colOff>
      <xdr:row>337</xdr:row>
      <xdr:rowOff>76200</xdr:rowOff>
    </xdr:from>
    <xdr:to>
      <xdr:col>9</xdr:col>
      <xdr:colOff>333375</xdr:colOff>
      <xdr:row>351</xdr:row>
      <xdr:rowOff>19050</xdr:rowOff>
    </xdr:to>
    <xdr:graphicFrame macro="">
      <xdr:nvGraphicFramePr>
        <xdr:cNvPr id="6794667" name="Chart 5">
          <a:extLst>
            <a:ext uri="{FF2B5EF4-FFF2-40B4-BE49-F238E27FC236}">
              <a16:creationId xmlns:a16="http://schemas.microsoft.com/office/drawing/2014/main" id="{00000000-0008-0000-0000-0000ABAD6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xdr:colOff>
      <xdr:row>351</xdr:row>
      <xdr:rowOff>161925</xdr:rowOff>
    </xdr:from>
    <xdr:to>
      <xdr:col>9</xdr:col>
      <xdr:colOff>333375</xdr:colOff>
      <xdr:row>361</xdr:row>
      <xdr:rowOff>161925</xdr:rowOff>
    </xdr:to>
    <xdr:graphicFrame macro="">
      <xdr:nvGraphicFramePr>
        <xdr:cNvPr id="6794668" name="Chart 6">
          <a:extLst>
            <a:ext uri="{FF2B5EF4-FFF2-40B4-BE49-F238E27FC236}">
              <a16:creationId xmlns:a16="http://schemas.microsoft.com/office/drawing/2014/main" id="{00000000-0008-0000-0000-0000ACAD6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171450</xdr:colOff>
      <xdr:row>447</xdr:row>
      <xdr:rowOff>266700</xdr:rowOff>
    </xdr:from>
    <xdr:to>
      <xdr:col>13</xdr:col>
      <xdr:colOff>485775</xdr:colOff>
      <xdr:row>456</xdr:row>
      <xdr:rowOff>114300</xdr:rowOff>
    </xdr:to>
    <xdr:graphicFrame macro="">
      <xdr:nvGraphicFramePr>
        <xdr:cNvPr id="6794669" name="Chart 3">
          <a:extLst>
            <a:ext uri="{FF2B5EF4-FFF2-40B4-BE49-F238E27FC236}">
              <a16:creationId xmlns:a16="http://schemas.microsoft.com/office/drawing/2014/main" id="{00000000-0008-0000-0000-0000ADAD6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123825</xdr:colOff>
      <xdr:row>473</xdr:row>
      <xdr:rowOff>28575</xdr:rowOff>
    </xdr:from>
    <xdr:to>
      <xdr:col>13</xdr:col>
      <xdr:colOff>0</xdr:colOff>
      <xdr:row>483</xdr:row>
      <xdr:rowOff>133350</xdr:rowOff>
    </xdr:to>
    <xdr:graphicFrame macro="">
      <xdr:nvGraphicFramePr>
        <xdr:cNvPr id="6794670" name="Chart 4">
          <a:extLst>
            <a:ext uri="{FF2B5EF4-FFF2-40B4-BE49-F238E27FC236}">
              <a16:creationId xmlns:a16="http://schemas.microsoft.com/office/drawing/2014/main" id="{00000000-0008-0000-0000-0000AEAD6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4</xdr:col>
      <xdr:colOff>447675</xdr:colOff>
      <xdr:row>0</xdr:row>
      <xdr:rowOff>0</xdr:rowOff>
    </xdr:from>
    <xdr:to>
      <xdr:col>9</xdr:col>
      <xdr:colOff>0</xdr:colOff>
      <xdr:row>9</xdr:row>
      <xdr:rowOff>142875</xdr:rowOff>
    </xdr:to>
    <xdr:pic>
      <xdr:nvPicPr>
        <xdr:cNvPr id="6794671" name="Picture 19">
          <a:extLst>
            <a:ext uri="{FF2B5EF4-FFF2-40B4-BE49-F238E27FC236}">
              <a16:creationId xmlns:a16="http://schemas.microsoft.com/office/drawing/2014/main" id="{00000000-0008-0000-0000-0000AFAD67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695575" y="0"/>
          <a:ext cx="2800350" cy="1857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228600</xdr:colOff>
      <xdr:row>14</xdr:row>
      <xdr:rowOff>76200</xdr:rowOff>
    </xdr:from>
    <xdr:to>
      <xdr:col>12</xdr:col>
      <xdr:colOff>95250</xdr:colOff>
      <xdr:row>19</xdr:row>
      <xdr:rowOff>95250</xdr:rowOff>
    </xdr:to>
    <xdr:pic>
      <xdr:nvPicPr>
        <xdr:cNvPr id="6794672" name="صورة 18">
          <a:extLst>
            <a:ext uri="{FF2B5EF4-FFF2-40B4-BE49-F238E27FC236}">
              <a16:creationId xmlns:a16="http://schemas.microsoft.com/office/drawing/2014/main" id="{00000000-0008-0000-0000-0000B0AD67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19150" y="2743200"/>
          <a:ext cx="63150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76200</xdr:colOff>
      <xdr:row>518</xdr:row>
      <xdr:rowOff>19050</xdr:rowOff>
    </xdr:from>
    <xdr:to>
      <xdr:col>13</xdr:col>
      <xdr:colOff>180975</xdr:colOff>
      <xdr:row>525</xdr:row>
      <xdr:rowOff>114300</xdr:rowOff>
    </xdr:to>
    <xdr:graphicFrame macro="">
      <xdr:nvGraphicFramePr>
        <xdr:cNvPr id="6794673" name="Chart 1">
          <a:extLst>
            <a:ext uri="{FF2B5EF4-FFF2-40B4-BE49-F238E27FC236}">
              <a16:creationId xmlns:a16="http://schemas.microsoft.com/office/drawing/2014/main" id="{00000000-0008-0000-0000-0000B1AD6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8:AB585"/>
  <sheetViews>
    <sheetView showGridLines="0" view="pageBreakPreview" topLeftCell="A516" zoomScaleNormal="115" zoomScaleSheetLayoutView="100" workbookViewId="0">
      <selection activeCell="A533" sqref="A533:O533"/>
    </sheetView>
  </sheetViews>
  <sheetFormatPr defaultRowHeight="15" x14ac:dyDescent="0.25"/>
  <cols>
    <col min="1" max="1" width="8.85546875" style="1" customWidth="1"/>
    <col min="2" max="2" width="8.140625" style="1" customWidth="1"/>
    <col min="3" max="3" width="8.5703125" style="1" customWidth="1"/>
    <col min="4" max="4" width="8.140625" style="1" customWidth="1"/>
    <col min="5" max="5" width="10.28515625" style="1" customWidth="1"/>
    <col min="6" max="6" width="9.28515625" style="1" customWidth="1"/>
    <col min="7" max="7" width="8.7109375" style="1" customWidth="1"/>
    <col min="8" max="8" width="11.42578125" style="1" customWidth="1"/>
    <col min="9" max="9" width="9" style="1" bestFit="1" customWidth="1"/>
    <col min="10" max="10" width="10.85546875" style="1" customWidth="1"/>
    <col min="11" max="12" width="6.140625" style="1" customWidth="1"/>
    <col min="13" max="13" width="7.7109375" style="1" customWidth="1"/>
    <col min="14" max="14" width="10.85546875" style="1" customWidth="1"/>
    <col min="15" max="15" width="3.140625" style="1" customWidth="1"/>
    <col min="16" max="16" width="18.5703125" style="1" hidden="1" customWidth="1"/>
    <col min="17" max="17" width="15.7109375" style="1" hidden="1" customWidth="1"/>
    <col min="18" max="18" width="30.140625" style="1" hidden="1" customWidth="1"/>
    <col min="19" max="19" width="31.85546875" style="1" hidden="1" customWidth="1"/>
    <col min="20" max="20" width="25.28515625" style="1" hidden="1" customWidth="1"/>
    <col min="21" max="21" width="34.28515625" style="89" hidden="1" customWidth="1"/>
    <col min="22" max="22" width="35.28515625" style="1" hidden="1" customWidth="1"/>
    <col min="23" max="23" width="42.42578125" style="1" hidden="1" customWidth="1"/>
    <col min="24" max="24" width="17.28515625" style="1" hidden="1" customWidth="1"/>
    <col min="25" max="25" width="18.42578125" style="1" hidden="1" customWidth="1"/>
    <col min="26" max="26" width="45.42578125" style="1" hidden="1" customWidth="1"/>
    <col min="27" max="29" width="9.140625" style="1" customWidth="1"/>
    <col min="30" max="30" width="9" style="1" customWidth="1"/>
    <col min="31" max="16384" width="9.140625" style="1"/>
  </cols>
  <sheetData>
    <row r="18" spans="1:26" x14ac:dyDescent="0.25">
      <c r="X18" s="279"/>
      <c r="Y18" s="280" t="s">
        <v>161</v>
      </c>
      <c r="Z18" s="279"/>
    </row>
    <row r="19" spans="1:26" x14ac:dyDescent="0.25">
      <c r="X19" s="279"/>
      <c r="Y19" s="280" t="s">
        <v>272</v>
      </c>
      <c r="Z19" s="279"/>
    </row>
    <row r="20" spans="1:26" x14ac:dyDescent="0.25">
      <c r="Y20" s="280" t="s">
        <v>281</v>
      </c>
    </row>
    <row r="21" spans="1:26" ht="15" customHeight="1" x14ac:dyDescent="0.25">
      <c r="A21" s="398" t="s">
        <v>195</v>
      </c>
      <c r="B21" s="399"/>
      <c r="C21" s="399"/>
      <c r="D21" s="399"/>
      <c r="E21" s="399"/>
      <c r="F21" s="399"/>
      <c r="G21" s="399"/>
      <c r="H21" s="399"/>
      <c r="I21" s="399"/>
      <c r="J21" s="399"/>
      <c r="K21" s="399"/>
      <c r="L21" s="399"/>
      <c r="M21" s="399"/>
      <c r="N21" s="399"/>
      <c r="O21" s="399"/>
      <c r="Y21" s="280" t="s">
        <v>282</v>
      </c>
    </row>
    <row r="22" spans="1:26" ht="15" customHeight="1" x14ac:dyDescent="0.25">
      <c r="A22" s="399"/>
      <c r="B22" s="399"/>
      <c r="C22" s="399"/>
      <c r="D22" s="399"/>
      <c r="E22" s="399"/>
      <c r="F22" s="399"/>
      <c r="G22" s="399"/>
      <c r="H22" s="399"/>
      <c r="I22" s="399"/>
      <c r="J22" s="399"/>
      <c r="K22" s="399"/>
      <c r="L22" s="399"/>
      <c r="M22" s="399"/>
      <c r="N22" s="399"/>
      <c r="O22" s="399"/>
    </row>
    <row r="23" spans="1:26" ht="15" customHeight="1" x14ac:dyDescent="0.25">
      <c r="A23" s="399"/>
      <c r="B23" s="399"/>
      <c r="C23" s="399"/>
      <c r="D23" s="399"/>
      <c r="E23" s="399"/>
      <c r="F23" s="399"/>
      <c r="G23" s="399"/>
      <c r="H23" s="399"/>
      <c r="I23" s="399"/>
      <c r="J23" s="399"/>
      <c r="K23" s="399"/>
      <c r="L23" s="399"/>
      <c r="M23" s="399"/>
      <c r="N23" s="399"/>
      <c r="O23" s="399"/>
    </row>
    <row r="24" spans="1:26" x14ac:dyDescent="0.25">
      <c r="A24" s="239"/>
      <c r="B24" s="239"/>
      <c r="C24" s="239"/>
      <c r="D24" s="239"/>
      <c r="E24" s="239"/>
      <c r="F24" s="301"/>
      <c r="G24" s="301"/>
      <c r="H24" s="301"/>
      <c r="I24" s="301"/>
      <c r="J24" s="301"/>
      <c r="K24" s="239"/>
      <c r="L24" s="239"/>
      <c r="M24" s="239"/>
      <c r="N24" s="239"/>
      <c r="O24" s="239"/>
    </row>
    <row r="27" spans="1:26" x14ac:dyDescent="0.25">
      <c r="A27" s="312">
        <f>'Result Statistics'!C9</f>
        <v>0</v>
      </c>
      <c r="B27" s="312"/>
      <c r="C27" s="312"/>
      <c r="D27" s="312"/>
      <c r="E27" s="312"/>
      <c r="F27" s="312"/>
      <c r="G27" s="312"/>
      <c r="H27" s="312"/>
      <c r="I27" s="312"/>
      <c r="J27" s="312"/>
      <c r="K27" s="312"/>
      <c r="L27" s="312"/>
      <c r="M27" s="312"/>
      <c r="N27" s="312"/>
      <c r="O27" s="312"/>
    </row>
    <row r="28" spans="1:26" x14ac:dyDescent="0.25">
      <c r="A28" s="322"/>
      <c r="B28" s="322"/>
      <c r="C28" s="322"/>
      <c r="D28" s="322"/>
      <c r="E28" s="322"/>
      <c r="F28" s="322"/>
      <c r="G28" s="322"/>
      <c r="H28" s="322"/>
      <c r="I28" s="322"/>
      <c r="J28" s="322"/>
      <c r="K28" s="322"/>
      <c r="L28" s="322"/>
      <c r="M28" s="322"/>
      <c r="N28" s="322"/>
      <c r="O28" s="322"/>
    </row>
    <row r="30" spans="1:26" x14ac:dyDescent="0.25">
      <c r="A30" s="313" t="s">
        <v>160</v>
      </c>
      <c r="B30" s="313"/>
      <c r="C30" s="313"/>
      <c r="D30" s="313"/>
      <c r="E30" s="313"/>
      <c r="F30" s="313"/>
      <c r="G30" s="313"/>
      <c r="H30" s="313"/>
      <c r="I30" s="313"/>
      <c r="J30" s="313"/>
      <c r="K30" s="313"/>
      <c r="L30" s="313"/>
      <c r="M30" s="313"/>
      <c r="N30" s="313"/>
      <c r="O30" s="313"/>
    </row>
    <row r="31" spans="1:26" x14ac:dyDescent="0.25">
      <c r="A31" s="323">
        <f>'Result Statistics'!C13</f>
        <v>0</v>
      </c>
      <c r="B31" s="323"/>
      <c r="C31" s="323"/>
      <c r="D31" s="323"/>
      <c r="E31" s="323"/>
      <c r="F31" s="323"/>
      <c r="G31" s="323"/>
      <c r="H31" s="323"/>
      <c r="I31" s="323"/>
      <c r="J31" s="323"/>
      <c r="K31" s="323"/>
      <c r="L31" s="323"/>
      <c r="M31" s="323"/>
      <c r="N31" s="323"/>
      <c r="O31" s="323"/>
    </row>
    <row r="32" spans="1:26" x14ac:dyDescent="0.25">
      <c r="A32" s="89"/>
      <c r="B32" s="89"/>
      <c r="C32" s="89"/>
      <c r="D32" s="89"/>
      <c r="E32" s="89"/>
      <c r="F32" s="89"/>
      <c r="G32" s="89"/>
      <c r="H32" s="89"/>
      <c r="I32" s="89"/>
      <c r="J32" s="89"/>
      <c r="K32" s="89"/>
      <c r="L32" s="89"/>
      <c r="M32" s="89"/>
      <c r="N32" s="89"/>
      <c r="O32" s="89"/>
    </row>
    <row r="33" spans="1:15" x14ac:dyDescent="0.25">
      <c r="J33" s="397" t="s">
        <v>270</v>
      </c>
      <c r="K33" s="397"/>
      <c r="L33" s="397"/>
    </row>
    <row r="37" spans="1:15" ht="18" x14ac:dyDescent="0.25">
      <c r="A37" s="400" t="s">
        <v>162</v>
      </c>
      <c r="B37" s="400"/>
      <c r="C37" s="400"/>
      <c r="D37" s="400"/>
      <c r="E37" s="400"/>
      <c r="F37" s="400"/>
      <c r="G37" s="400"/>
      <c r="H37" s="400"/>
      <c r="I37" s="400"/>
      <c r="J37" s="400"/>
      <c r="K37" s="400"/>
      <c r="L37" s="400"/>
      <c r="M37" s="400"/>
      <c r="N37" s="400"/>
      <c r="O37" s="400"/>
    </row>
    <row r="39" spans="1:15" ht="15.75" x14ac:dyDescent="0.25">
      <c r="A39" s="120"/>
      <c r="B39" s="23" t="s">
        <v>163</v>
      </c>
      <c r="C39" s="23"/>
      <c r="D39" s="23"/>
      <c r="E39" s="23"/>
      <c r="F39" s="23"/>
      <c r="G39" s="23"/>
      <c r="H39" s="23"/>
      <c r="I39" s="23"/>
      <c r="J39" s="23"/>
      <c r="K39" s="23"/>
      <c r="L39" s="23"/>
      <c r="M39" s="23">
        <v>3</v>
      </c>
      <c r="N39" s="120"/>
      <c r="O39" s="120"/>
    </row>
    <row r="40" spans="1:15" ht="15.75" x14ac:dyDescent="0.25">
      <c r="A40" s="120"/>
      <c r="B40" s="23" t="s">
        <v>73</v>
      </c>
      <c r="C40" s="23"/>
      <c r="D40" s="23"/>
      <c r="E40" s="23"/>
      <c r="F40" s="23"/>
      <c r="G40" s="23"/>
      <c r="H40" s="23"/>
      <c r="I40" s="23"/>
      <c r="J40" s="23"/>
      <c r="K40" s="23"/>
      <c r="L40" s="23"/>
      <c r="M40" s="23">
        <v>5</v>
      </c>
      <c r="N40" s="120"/>
      <c r="O40" s="120"/>
    </row>
    <row r="41" spans="1:15" ht="15.75" x14ac:dyDescent="0.25">
      <c r="A41" s="120"/>
      <c r="B41" s="23" t="s">
        <v>75</v>
      </c>
      <c r="C41" s="23"/>
      <c r="D41" s="23"/>
      <c r="E41" s="23"/>
      <c r="F41" s="23"/>
      <c r="G41" s="23"/>
      <c r="H41" s="23"/>
      <c r="I41" s="23"/>
      <c r="J41" s="23"/>
      <c r="K41" s="23"/>
      <c r="L41" s="23"/>
      <c r="M41" s="23">
        <v>5</v>
      </c>
      <c r="N41" s="120"/>
      <c r="O41" s="120"/>
    </row>
    <row r="42" spans="1:15" ht="15.75" x14ac:dyDescent="0.25">
      <c r="A42" s="120"/>
      <c r="B42" s="23" t="s">
        <v>79</v>
      </c>
      <c r="C42" s="23"/>
      <c r="D42" s="23"/>
      <c r="E42" s="23"/>
      <c r="F42" s="23"/>
      <c r="G42" s="23"/>
      <c r="H42" s="23"/>
      <c r="I42" s="23"/>
      <c r="J42" s="23"/>
      <c r="K42" s="23"/>
      <c r="L42" s="23"/>
      <c r="M42" s="23">
        <v>6</v>
      </c>
      <c r="N42" s="120"/>
      <c r="O42" s="120"/>
    </row>
    <row r="43" spans="1:15" ht="15.75" x14ac:dyDescent="0.25">
      <c r="A43" s="120"/>
      <c r="B43" s="23" t="s">
        <v>165</v>
      </c>
      <c r="C43" s="23"/>
      <c r="D43" s="23"/>
      <c r="E43" s="23"/>
      <c r="F43" s="23"/>
      <c r="G43" s="23"/>
      <c r="H43" s="23"/>
      <c r="I43" s="23"/>
      <c r="J43" s="23"/>
      <c r="K43" s="23"/>
      <c r="L43" s="23"/>
      <c r="M43" s="23">
        <v>6</v>
      </c>
      <c r="N43" s="120"/>
      <c r="O43" s="120"/>
    </row>
    <row r="44" spans="1:15" ht="15.75" x14ac:dyDescent="0.25">
      <c r="A44" s="120"/>
      <c r="B44" s="23"/>
      <c r="C44" s="401" t="s">
        <v>18</v>
      </c>
      <c r="D44" s="401"/>
      <c r="E44" s="401"/>
      <c r="F44" s="401"/>
      <c r="G44" s="401"/>
      <c r="H44" s="401"/>
      <c r="I44" s="401"/>
      <c r="J44" s="401"/>
      <c r="K44" s="401"/>
      <c r="L44" s="401"/>
      <c r="M44" s="23">
        <v>6</v>
      </c>
      <c r="N44" s="120"/>
      <c r="O44" s="120"/>
    </row>
    <row r="45" spans="1:15" ht="15.75" x14ac:dyDescent="0.25">
      <c r="A45" s="120"/>
      <c r="B45" s="23"/>
      <c r="C45" s="401"/>
      <c r="D45" s="401"/>
      <c r="E45" s="401"/>
      <c r="F45" s="401"/>
      <c r="G45" s="401"/>
      <c r="H45" s="401"/>
      <c r="I45" s="401"/>
      <c r="J45" s="401"/>
      <c r="K45" s="401"/>
      <c r="L45" s="401"/>
      <c r="M45" s="23"/>
      <c r="N45" s="120"/>
      <c r="O45" s="120"/>
    </row>
    <row r="46" spans="1:15" ht="15.75" x14ac:dyDescent="0.25">
      <c r="A46" s="120"/>
      <c r="B46" s="23"/>
      <c r="C46" s="401" t="s">
        <v>119</v>
      </c>
      <c r="D46" s="401"/>
      <c r="E46" s="401"/>
      <c r="F46" s="401"/>
      <c r="G46" s="401"/>
      <c r="H46" s="401"/>
      <c r="I46" s="401"/>
      <c r="J46" s="401"/>
      <c r="K46" s="401"/>
      <c r="L46" s="401"/>
      <c r="M46" s="23">
        <v>8</v>
      </c>
      <c r="N46" s="120"/>
      <c r="O46" s="120"/>
    </row>
    <row r="47" spans="1:15" ht="15.75" x14ac:dyDescent="0.25">
      <c r="A47" s="120"/>
      <c r="B47" s="23"/>
      <c r="C47" s="401"/>
      <c r="D47" s="401"/>
      <c r="E47" s="401"/>
      <c r="F47" s="401"/>
      <c r="G47" s="401"/>
      <c r="H47" s="401"/>
      <c r="I47" s="401"/>
      <c r="J47" s="401"/>
      <c r="K47" s="401"/>
      <c r="L47" s="401"/>
      <c r="M47" s="23"/>
      <c r="N47" s="120"/>
      <c r="O47" s="120"/>
    </row>
    <row r="48" spans="1:15" ht="15.75" x14ac:dyDescent="0.25">
      <c r="A48" s="120"/>
      <c r="B48" s="23"/>
      <c r="C48" s="23" t="s">
        <v>268</v>
      </c>
      <c r="D48" s="23"/>
      <c r="E48" s="23"/>
      <c r="F48" s="23"/>
      <c r="G48" s="23"/>
      <c r="H48" s="23"/>
      <c r="I48" s="23"/>
      <c r="J48" s="23"/>
      <c r="K48" s="23"/>
      <c r="L48" s="23"/>
      <c r="M48" s="23"/>
      <c r="N48" s="120"/>
      <c r="O48" s="120"/>
    </row>
    <row r="49" spans="1:15" ht="15.75" x14ac:dyDescent="0.25">
      <c r="A49" s="120"/>
      <c r="B49" s="23"/>
      <c r="C49" s="23" t="s">
        <v>131</v>
      </c>
      <c r="D49" s="23"/>
      <c r="E49" s="23"/>
      <c r="F49" s="23"/>
      <c r="G49" s="23"/>
      <c r="H49" s="23"/>
      <c r="I49" s="23"/>
      <c r="J49" s="23"/>
      <c r="K49" s="23"/>
      <c r="L49" s="23"/>
      <c r="M49" s="23">
        <v>10</v>
      </c>
      <c r="N49" s="120"/>
      <c r="O49" s="120"/>
    </row>
    <row r="50" spans="1:15" ht="15.75" x14ac:dyDescent="0.25">
      <c r="A50" s="120"/>
      <c r="B50" s="23" t="s">
        <v>138</v>
      </c>
      <c r="C50" s="23"/>
      <c r="D50" s="23"/>
      <c r="E50" s="23"/>
      <c r="F50" s="23"/>
      <c r="G50" s="23"/>
      <c r="H50" s="23"/>
      <c r="I50" s="23"/>
      <c r="J50" s="23"/>
      <c r="K50" s="23"/>
      <c r="L50" s="23"/>
      <c r="M50" s="23">
        <v>13</v>
      </c>
      <c r="N50" s="120"/>
      <c r="O50" s="120"/>
    </row>
    <row r="51" spans="1:15" ht="15.75" x14ac:dyDescent="0.25">
      <c r="A51" s="120"/>
      <c r="B51" s="23" t="s">
        <v>164</v>
      </c>
      <c r="C51" s="23"/>
      <c r="D51" s="23"/>
      <c r="E51" s="23"/>
      <c r="F51" s="23"/>
      <c r="G51" s="23"/>
      <c r="H51" s="23"/>
      <c r="I51" s="23"/>
      <c r="J51" s="23"/>
      <c r="K51" s="23"/>
      <c r="L51" s="23"/>
      <c r="M51" s="23">
        <v>14</v>
      </c>
      <c r="N51" s="120"/>
      <c r="O51" s="120"/>
    </row>
    <row r="52" spans="1:15" ht="15.75" x14ac:dyDescent="0.25">
      <c r="A52" s="120"/>
      <c r="B52" s="23"/>
      <c r="C52" s="23"/>
      <c r="D52" s="23"/>
      <c r="E52" s="23"/>
      <c r="F52" s="23"/>
      <c r="G52" s="23"/>
      <c r="H52" s="23"/>
      <c r="I52" s="23"/>
      <c r="J52" s="23"/>
      <c r="K52" s="23"/>
      <c r="L52" s="23"/>
      <c r="M52" s="23"/>
      <c r="N52" s="120"/>
      <c r="O52" s="120"/>
    </row>
    <row r="53" spans="1:15" ht="15.75" x14ac:dyDescent="0.25">
      <c r="A53" s="120"/>
      <c r="B53" s="23"/>
      <c r="C53" s="23"/>
      <c r="D53" s="23"/>
      <c r="E53" s="23"/>
      <c r="F53" s="23"/>
      <c r="G53" s="23"/>
      <c r="H53" s="23"/>
      <c r="I53" s="23"/>
      <c r="J53" s="23"/>
      <c r="K53" s="23"/>
      <c r="L53" s="23"/>
      <c r="M53" s="23"/>
      <c r="N53" s="120"/>
      <c r="O53" s="120"/>
    </row>
    <row r="67" spans="1:19" ht="20.25" x14ac:dyDescent="0.3">
      <c r="A67" s="321" t="s">
        <v>82</v>
      </c>
      <c r="B67" s="321"/>
      <c r="C67" s="321"/>
      <c r="D67" s="321"/>
      <c r="E67" s="321"/>
      <c r="F67" s="321"/>
      <c r="G67" s="321"/>
      <c r="H67" s="321"/>
      <c r="I67" s="321"/>
      <c r="J67" s="321"/>
      <c r="K67" s="321"/>
      <c r="L67" s="321"/>
      <c r="M67" s="321"/>
      <c r="N67" s="321"/>
      <c r="O67" s="321"/>
      <c r="P67" s="78"/>
      <c r="Q67" s="8"/>
      <c r="R67" s="8"/>
      <c r="S67" s="8"/>
    </row>
    <row r="68" spans="1:19" x14ac:dyDescent="0.25">
      <c r="A68" s="2"/>
      <c r="B68" s="2"/>
      <c r="C68" s="2"/>
      <c r="D68" s="2"/>
      <c r="E68" s="2"/>
      <c r="F68" s="2"/>
      <c r="G68" s="2"/>
      <c r="H68" s="2"/>
      <c r="I68" s="2"/>
      <c r="J68" s="2"/>
      <c r="K68" s="2"/>
      <c r="L68" s="2"/>
      <c r="M68" s="2"/>
      <c r="N68" s="2"/>
      <c r="O68" s="2"/>
      <c r="P68" s="2"/>
      <c r="Q68" s="2"/>
      <c r="R68" s="2"/>
      <c r="S68" s="2"/>
    </row>
    <row r="69" spans="1:19" ht="15" customHeight="1" x14ac:dyDescent="0.25">
      <c r="A69" s="374" t="s">
        <v>83</v>
      </c>
      <c r="B69" s="374"/>
      <c r="C69" s="374"/>
      <c r="D69" s="374"/>
      <c r="E69" s="374"/>
      <c r="F69" s="374"/>
      <c r="G69" s="374"/>
      <c r="H69" s="374"/>
      <c r="I69" s="374"/>
      <c r="J69" s="374"/>
      <c r="K69" s="374"/>
      <c r="L69" s="374"/>
      <c r="M69" s="374"/>
      <c r="N69" s="374"/>
      <c r="O69" s="3"/>
      <c r="P69" s="74"/>
      <c r="Q69" s="3"/>
      <c r="R69" s="3"/>
      <c r="S69" s="4"/>
    </row>
    <row r="70" spans="1:19" x14ac:dyDescent="0.25">
      <c r="A70" s="374"/>
      <c r="B70" s="374"/>
      <c r="C70" s="374"/>
      <c r="D70" s="374"/>
      <c r="E70" s="374"/>
      <c r="F70" s="374"/>
      <c r="G70" s="374"/>
      <c r="H70" s="374"/>
      <c r="I70" s="374"/>
      <c r="J70" s="374"/>
      <c r="K70" s="374"/>
      <c r="L70" s="374"/>
      <c r="M70" s="374"/>
      <c r="N70" s="374"/>
      <c r="O70" s="3"/>
      <c r="P70" s="74"/>
      <c r="Q70" s="3"/>
      <c r="R70" s="3"/>
      <c r="S70" s="4"/>
    </row>
    <row r="71" spans="1:19" x14ac:dyDescent="0.25">
      <c r="A71" s="5"/>
      <c r="B71" s="5"/>
      <c r="C71" s="5"/>
      <c r="D71" s="5"/>
      <c r="E71" s="5"/>
      <c r="F71" s="5"/>
      <c r="G71" s="5"/>
      <c r="H71" s="5"/>
      <c r="I71" s="5"/>
      <c r="J71" s="5"/>
      <c r="K71" s="5"/>
      <c r="L71" s="5"/>
      <c r="M71" s="5"/>
      <c r="N71" s="5"/>
      <c r="O71" s="5"/>
      <c r="P71" s="5"/>
      <c r="Q71" s="5"/>
      <c r="R71" s="5"/>
      <c r="S71" s="2"/>
    </row>
    <row r="72" spans="1:19" ht="15" customHeight="1" x14ac:dyDescent="0.25">
      <c r="A72" s="331" t="s">
        <v>158</v>
      </c>
      <c r="B72" s="331"/>
      <c r="C72" s="331"/>
      <c r="D72" s="331"/>
      <c r="E72" s="331"/>
      <c r="F72" s="331"/>
      <c r="G72" s="331"/>
      <c r="H72" s="331"/>
      <c r="I72" s="331"/>
      <c r="J72" s="331"/>
      <c r="K72" s="331"/>
      <c r="L72" s="331"/>
      <c r="M72" s="331"/>
      <c r="N72" s="331"/>
      <c r="O72" s="3"/>
      <c r="P72" s="74"/>
      <c r="Q72" s="3"/>
      <c r="R72" s="3"/>
      <c r="S72" s="4"/>
    </row>
    <row r="73" spans="1:19" x14ac:dyDescent="0.25">
      <c r="A73" s="331"/>
      <c r="B73" s="331"/>
      <c r="C73" s="331"/>
      <c r="D73" s="331"/>
      <c r="E73" s="331"/>
      <c r="F73" s="331"/>
      <c r="G73" s="331"/>
      <c r="H73" s="331"/>
      <c r="I73" s="331"/>
      <c r="J73" s="331"/>
      <c r="K73" s="331"/>
      <c r="L73" s="331"/>
      <c r="M73" s="331"/>
      <c r="N73" s="331"/>
      <c r="O73" s="3"/>
      <c r="P73" s="74"/>
      <c r="Q73" s="3"/>
      <c r="R73" s="3"/>
      <c r="S73" s="4"/>
    </row>
    <row r="74" spans="1:19" x14ac:dyDescent="0.25">
      <c r="A74" s="5"/>
      <c r="B74" s="5"/>
      <c r="C74" s="5"/>
      <c r="D74" s="5"/>
      <c r="E74" s="5"/>
      <c r="F74" s="5"/>
      <c r="G74" s="5"/>
      <c r="H74" s="5"/>
      <c r="I74" s="5"/>
      <c r="J74" s="5"/>
      <c r="K74" s="5"/>
      <c r="L74" s="5"/>
      <c r="M74" s="5"/>
      <c r="N74" s="5"/>
      <c r="O74" s="5"/>
      <c r="P74" s="5"/>
      <c r="Q74" s="5"/>
      <c r="R74" s="5"/>
      <c r="S74" s="2"/>
    </row>
    <row r="75" spans="1:19" ht="15" customHeight="1" x14ac:dyDescent="0.25">
      <c r="A75" s="374" t="s">
        <v>84</v>
      </c>
      <c r="B75" s="374"/>
      <c r="C75" s="374"/>
      <c r="D75" s="374"/>
      <c r="E75" s="374"/>
      <c r="F75" s="374"/>
      <c r="G75" s="374"/>
      <c r="H75" s="374"/>
      <c r="I75" s="374"/>
      <c r="J75" s="374"/>
      <c r="K75" s="374"/>
      <c r="L75" s="374"/>
      <c r="M75" s="374"/>
      <c r="N75" s="374"/>
      <c r="O75" s="3"/>
      <c r="P75" s="74"/>
      <c r="Q75" s="3"/>
      <c r="R75" s="3"/>
      <c r="S75" s="4"/>
    </row>
    <row r="76" spans="1:19" x14ac:dyDescent="0.25">
      <c r="A76" s="374"/>
      <c r="B76" s="374"/>
      <c r="C76" s="374"/>
      <c r="D76" s="374"/>
      <c r="E76" s="374"/>
      <c r="F76" s="374"/>
      <c r="G76" s="374"/>
      <c r="H76" s="374"/>
      <c r="I76" s="374"/>
      <c r="J76" s="374"/>
      <c r="K76" s="374"/>
      <c r="L76" s="374"/>
      <c r="M76" s="374"/>
      <c r="N76" s="374"/>
      <c r="O76" s="3"/>
      <c r="P76" s="74"/>
      <c r="Q76" s="3"/>
      <c r="R76" s="3"/>
      <c r="S76" s="4"/>
    </row>
    <row r="77" spans="1:19" x14ac:dyDescent="0.25">
      <c r="A77" s="5"/>
      <c r="B77" s="5"/>
      <c r="C77" s="5"/>
      <c r="D77" s="5"/>
      <c r="E77" s="5"/>
      <c r="F77" s="5"/>
      <c r="G77" s="5"/>
      <c r="H77" s="5"/>
      <c r="I77" s="5"/>
      <c r="J77" s="5"/>
      <c r="K77" s="5"/>
      <c r="L77" s="5"/>
      <c r="M77" s="5"/>
      <c r="N77" s="5"/>
      <c r="O77" s="5"/>
      <c r="P77" s="5"/>
      <c r="Q77" s="5"/>
      <c r="R77" s="5"/>
      <c r="S77" s="2"/>
    </row>
    <row r="78" spans="1:19" ht="15" customHeight="1" x14ac:dyDescent="0.25">
      <c r="A78" s="374" t="s">
        <v>85</v>
      </c>
      <c r="B78" s="374"/>
      <c r="C78" s="374"/>
      <c r="D78" s="374"/>
      <c r="E78" s="374"/>
      <c r="F78" s="374"/>
      <c r="G78" s="374"/>
      <c r="H78" s="374"/>
      <c r="I78" s="374"/>
      <c r="J78" s="374"/>
      <c r="K78" s="374"/>
      <c r="L78" s="374"/>
      <c r="M78" s="374"/>
      <c r="N78" s="374"/>
      <c r="O78" s="3"/>
      <c r="P78" s="74"/>
      <c r="Q78" s="3"/>
      <c r="R78" s="3"/>
      <c r="S78" s="4"/>
    </row>
    <row r="79" spans="1:19" x14ac:dyDescent="0.25">
      <c r="A79" s="374"/>
      <c r="B79" s="374"/>
      <c r="C79" s="374"/>
      <c r="D79" s="374"/>
      <c r="E79" s="374"/>
      <c r="F79" s="374"/>
      <c r="G79" s="374"/>
      <c r="H79" s="374"/>
      <c r="I79" s="374"/>
      <c r="J79" s="374"/>
      <c r="K79" s="374"/>
      <c r="L79" s="374"/>
      <c r="M79" s="374"/>
      <c r="N79" s="374"/>
      <c r="O79" s="3"/>
      <c r="P79" s="74"/>
      <c r="Q79" s="3"/>
      <c r="R79" s="3"/>
      <c r="S79" s="4"/>
    </row>
    <row r="80" spans="1:19" x14ac:dyDescent="0.25">
      <c r="A80" s="6"/>
      <c r="B80" s="6"/>
      <c r="C80" s="6"/>
      <c r="D80" s="6"/>
      <c r="E80" s="6"/>
      <c r="F80" s="6"/>
      <c r="G80" s="6"/>
      <c r="H80" s="6"/>
      <c r="I80" s="6"/>
      <c r="J80" s="6"/>
      <c r="K80" s="6"/>
      <c r="L80" s="6"/>
      <c r="M80" s="6"/>
      <c r="N80" s="6"/>
      <c r="O80" s="6"/>
      <c r="P80" s="6"/>
      <c r="Q80" s="6"/>
      <c r="R80" s="6"/>
      <c r="S80" s="4"/>
    </row>
    <row r="81" spans="1:19" ht="15" customHeight="1" x14ac:dyDescent="0.25">
      <c r="A81" s="374" t="s">
        <v>86</v>
      </c>
      <c r="B81" s="374"/>
      <c r="C81" s="374"/>
      <c r="D81" s="374"/>
      <c r="E81" s="374"/>
      <c r="F81" s="374"/>
      <c r="G81" s="374"/>
      <c r="H81" s="374"/>
      <c r="I81" s="374"/>
      <c r="J81" s="374"/>
      <c r="K81" s="374"/>
      <c r="L81" s="374"/>
      <c r="M81" s="374"/>
      <c r="N81" s="374"/>
      <c r="O81" s="3"/>
      <c r="P81" s="74"/>
      <c r="Q81" s="3"/>
      <c r="R81" s="3"/>
      <c r="S81" s="4"/>
    </row>
    <row r="82" spans="1:19" x14ac:dyDescent="0.25">
      <c r="A82" s="374"/>
      <c r="B82" s="374"/>
      <c r="C82" s="374"/>
      <c r="D82" s="374"/>
      <c r="E82" s="374"/>
      <c r="F82" s="374"/>
      <c r="G82" s="374"/>
      <c r="H82" s="374"/>
      <c r="I82" s="374"/>
      <c r="J82" s="374"/>
      <c r="K82" s="374"/>
      <c r="L82" s="374"/>
      <c r="M82" s="374"/>
      <c r="N82" s="374"/>
      <c r="O82" s="3"/>
      <c r="P82" s="74"/>
      <c r="Q82" s="3"/>
      <c r="R82" s="3"/>
      <c r="S82" s="4"/>
    </row>
    <row r="83" spans="1:19" x14ac:dyDescent="0.25">
      <c r="A83" s="5"/>
      <c r="B83" s="5"/>
      <c r="C83" s="5"/>
      <c r="D83" s="5"/>
      <c r="E83" s="5"/>
      <c r="F83" s="5"/>
      <c r="G83" s="5"/>
      <c r="H83" s="5"/>
      <c r="I83" s="5"/>
      <c r="J83" s="5"/>
      <c r="K83" s="5"/>
      <c r="L83" s="5"/>
      <c r="M83" s="5"/>
      <c r="N83" s="5"/>
      <c r="O83" s="5"/>
      <c r="P83" s="5"/>
      <c r="Q83" s="5"/>
      <c r="R83" s="5"/>
      <c r="S83" s="2"/>
    </row>
    <row r="84" spans="1:19" ht="15" customHeight="1" x14ac:dyDescent="0.25">
      <c r="A84" s="374" t="s">
        <v>87</v>
      </c>
      <c r="B84" s="374"/>
      <c r="C84" s="374"/>
      <c r="D84" s="374"/>
      <c r="E84" s="374"/>
      <c r="F84" s="374"/>
      <c r="G84" s="374"/>
      <c r="H84" s="374"/>
      <c r="I84" s="374"/>
      <c r="J84" s="374"/>
      <c r="K84" s="374"/>
      <c r="L84" s="374"/>
      <c r="M84" s="374"/>
      <c r="N84" s="374"/>
      <c r="O84" s="3"/>
      <c r="P84" s="74"/>
      <c r="Q84" s="3"/>
      <c r="R84" s="3"/>
      <c r="S84" s="4"/>
    </row>
    <row r="85" spans="1:19" x14ac:dyDescent="0.25">
      <c r="A85" s="374"/>
      <c r="B85" s="374"/>
      <c r="C85" s="374"/>
      <c r="D85" s="374"/>
      <c r="E85" s="374"/>
      <c r="F85" s="374"/>
      <c r="G85" s="374"/>
      <c r="H85" s="374"/>
      <c r="I85" s="374"/>
      <c r="J85" s="374"/>
      <c r="K85" s="374"/>
      <c r="L85" s="374"/>
      <c r="M85" s="374"/>
      <c r="N85" s="374"/>
      <c r="O85" s="3"/>
      <c r="P85" s="74"/>
      <c r="Q85" s="3"/>
      <c r="R85" s="3"/>
      <c r="S85" s="4"/>
    </row>
    <row r="86" spans="1:19" x14ac:dyDescent="0.25">
      <c r="A86" s="374"/>
      <c r="B86" s="374"/>
      <c r="C86" s="374"/>
      <c r="D86" s="374"/>
      <c r="E86" s="374"/>
      <c r="F86" s="374"/>
      <c r="G86" s="374"/>
      <c r="H86" s="374"/>
      <c r="I86" s="374"/>
      <c r="J86" s="374"/>
      <c r="K86" s="374"/>
      <c r="L86" s="374"/>
      <c r="M86" s="374"/>
      <c r="N86" s="374"/>
      <c r="O86" s="3"/>
      <c r="P86" s="74"/>
      <c r="Q86" s="3"/>
      <c r="R86" s="3"/>
      <c r="S86" s="4"/>
    </row>
    <row r="87" spans="1:19" x14ac:dyDescent="0.25">
      <c r="A87" s="2"/>
      <c r="B87" s="2"/>
      <c r="C87" s="2"/>
      <c r="D87" s="2"/>
      <c r="E87" s="2"/>
      <c r="F87" s="2"/>
      <c r="G87" s="2"/>
      <c r="H87" s="2"/>
      <c r="I87" s="2"/>
      <c r="J87" s="2"/>
      <c r="K87" s="2"/>
      <c r="L87" s="2"/>
      <c r="M87" s="2"/>
      <c r="N87" s="2"/>
      <c r="O87" s="2"/>
      <c r="P87" s="2"/>
      <c r="Q87" s="2"/>
      <c r="R87" s="2"/>
      <c r="S87" s="2"/>
    </row>
    <row r="88" spans="1:19" x14ac:dyDescent="0.25">
      <c r="A88" s="232" t="s">
        <v>88</v>
      </c>
      <c r="B88" s="232"/>
      <c r="C88" s="232"/>
      <c r="D88" s="232"/>
      <c r="E88" s="232"/>
      <c r="F88" s="232"/>
      <c r="G88" s="232"/>
      <c r="H88" s="232"/>
      <c r="I88" s="232"/>
      <c r="J88" s="232"/>
      <c r="K88" s="232"/>
      <c r="L88" s="232"/>
      <c r="M88" s="232"/>
      <c r="N88" s="232"/>
      <c r="O88" s="232"/>
      <c r="P88" s="232"/>
      <c r="Q88" s="232"/>
      <c r="R88" s="232"/>
      <c r="S88" s="232"/>
    </row>
    <row r="89" spans="1:19" x14ac:dyDescent="0.25">
      <c r="A89" s="325" t="s">
        <v>89</v>
      </c>
      <c r="B89" s="325"/>
      <c r="C89" s="325"/>
      <c r="D89" s="325"/>
      <c r="E89" s="325"/>
      <c r="F89" s="325"/>
      <c r="G89" s="325"/>
      <c r="H89" s="325"/>
      <c r="I89" s="325"/>
      <c r="J89" s="325"/>
      <c r="K89" s="325"/>
      <c r="L89" s="325"/>
      <c r="M89" s="325"/>
      <c r="N89" s="325"/>
      <c r="O89" s="325"/>
      <c r="P89" s="325"/>
      <c r="Q89" s="325"/>
      <c r="R89" s="325"/>
      <c r="S89" s="325"/>
    </row>
    <row r="90" spans="1:19" x14ac:dyDescent="0.25">
      <c r="A90" s="325" t="s">
        <v>90</v>
      </c>
      <c r="B90" s="325"/>
      <c r="C90" s="325"/>
      <c r="D90" s="325"/>
      <c r="E90" s="325"/>
      <c r="F90" s="325"/>
      <c r="G90" s="325"/>
      <c r="H90" s="325"/>
      <c r="I90" s="325"/>
      <c r="J90" s="325"/>
      <c r="K90" s="325"/>
      <c r="L90" s="325"/>
      <c r="M90" s="325"/>
      <c r="N90" s="325"/>
      <c r="O90" s="325"/>
      <c r="P90" s="325"/>
      <c r="Q90" s="325"/>
      <c r="R90" s="325"/>
      <c r="S90" s="325"/>
    </row>
    <row r="91" spans="1:19" x14ac:dyDescent="0.25">
      <c r="A91" s="325" t="s">
        <v>91</v>
      </c>
      <c r="B91" s="325"/>
      <c r="C91" s="325"/>
      <c r="D91" s="325"/>
      <c r="E91" s="325"/>
      <c r="F91" s="325"/>
      <c r="G91" s="325"/>
      <c r="H91" s="325"/>
      <c r="I91" s="325"/>
      <c r="J91" s="325"/>
      <c r="K91" s="325"/>
      <c r="L91" s="325"/>
      <c r="M91" s="325"/>
      <c r="N91" s="325"/>
      <c r="O91" s="325"/>
      <c r="P91" s="325"/>
      <c r="Q91" s="325"/>
      <c r="R91" s="325"/>
      <c r="S91" s="325"/>
    </row>
    <row r="92" spans="1:19" x14ac:dyDescent="0.25">
      <c r="A92" s="325" t="s">
        <v>92</v>
      </c>
      <c r="B92" s="325"/>
      <c r="C92" s="325"/>
      <c r="D92" s="325"/>
      <c r="E92" s="325"/>
      <c r="F92" s="325"/>
      <c r="G92" s="325"/>
      <c r="H92" s="325"/>
      <c r="I92" s="325"/>
      <c r="J92" s="325"/>
      <c r="K92" s="325"/>
      <c r="L92" s="325"/>
      <c r="M92" s="325"/>
      <c r="N92" s="325"/>
      <c r="O92" s="325"/>
      <c r="P92" s="325"/>
      <c r="Q92" s="325"/>
      <c r="R92" s="325"/>
      <c r="S92" s="325"/>
    </row>
    <row r="93" spans="1:19" x14ac:dyDescent="0.25">
      <c r="A93" s="325" t="s">
        <v>93</v>
      </c>
      <c r="B93" s="325"/>
      <c r="C93" s="325"/>
      <c r="D93" s="325"/>
      <c r="E93" s="325"/>
      <c r="F93" s="325"/>
      <c r="G93" s="325"/>
      <c r="H93" s="325"/>
      <c r="I93" s="325"/>
      <c r="J93" s="325"/>
      <c r="K93" s="325"/>
      <c r="L93" s="325"/>
      <c r="M93" s="325"/>
      <c r="N93" s="325"/>
      <c r="O93" s="325"/>
      <c r="P93" s="325"/>
      <c r="Q93" s="325"/>
      <c r="R93" s="325"/>
      <c r="S93" s="325"/>
    </row>
    <row r="94" spans="1:19" x14ac:dyDescent="0.25">
      <c r="A94" s="325" t="s">
        <v>94</v>
      </c>
      <c r="B94" s="325"/>
      <c r="C94" s="325"/>
      <c r="D94" s="325"/>
      <c r="E94" s="325"/>
      <c r="F94" s="325"/>
      <c r="G94" s="325"/>
      <c r="H94" s="325"/>
      <c r="I94" s="325"/>
      <c r="J94" s="325"/>
      <c r="K94" s="325"/>
      <c r="L94" s="325"/>
      <c r="M94" s="325"/>
      <c r="N94" s="325"/>
      <c r="O94" s="325"/>
      <c r="P94" s="325"/>
      <c r="Q94" s="325"/>
      <c r="R94" s="325"/>
      <c r="S94" s="325"/>
    </row>
    <row r="95" spans="1:19" x14ac:dyDescent="0.25">
      <c r="A95" s="7"/>
      <c r="B95" s="7"/>
      <c r="C95" s="7"/>
      <c r="D95" s="7"/>
      <c r="E95" s="7"/>
      <c r="F95" s="7"/>
      <c r="G95" s="7"/>
      <c r="H95" s="7"/>
      <c r="I95" s="7"/>
      <c r="J95" s="7"/>
      <c r="K95" s="7"/>
      <c r="L95" s="7"/>
      <c r="M95" s="7"/>
      <c r="N95" s="7"/>
      <c r="O95" s="7"/>
      <c r="P95" s="75"/>
      <c r="Q95" s="7"/>
      <c r="R95" s="7"/>
      <c r="S95" s="7"/>
    </row>
    <row r="96" spans="1:19" x14ac:dyDescent="0.25">
      <c r="A96" s="7"/>
      <c r="B96" s="7"/>
      <c r="C96" s="7"/>
      <c r="D96" s="7"/>
      <c r="E96" s="7"/>
      <c r="F96" s="7"/>
      <c r="G96" s="7"/>
      <c r="H96" s="7"/>
      <c r="I96" s="7"/>
      <c r="J96" s="7"/>
      <c r="K96" s="7"/>
      <c r="L96" s="7"/>
      <c r="M96" s="7"/>
      <c r="N96" s="7"/>
      <c r="O96" s="7"/>
      <c r="P96" s="75"/>
      <c r="Q96" s="7"/>
      <c r="R96" s="7"/>
      <c r="S96" s="7"/>
    </row>
    <row r="97" spans="1:19" x14ac:dyDescent="0.25">
      <c r="A97" s="7"/>
      <c r="B97" s="7"/>
      <c r="C97" s="7"/>
      <c r="D97" s="7"/>
      <c r="E97" s="7"/>
      <c r="F97" s="7"/>
      <c r="G97" s="7"/>
      <c r="H97" s="7"/>
      <c r="I97" s="7"/>
      <c r="J97" s="7"/>
      <c r="K97" s="7"/>
      <c r="L97" s="7"/>
      <c r="M97" s="7"/>
      <c r="N97" s="7"/>
      <c r="O97" s="7"/>
      <c r="P97" s="75"/>
      <c r="Q97" s="7"/>
      <c r="R97" s="7"/>
      <c r="S97" s="7"/>
    </row>
    <row r="98" spans="1:19" x14ac:dyDescent="0.25">
      <c r="A98" s="7"/>
      <c r="B98" s="7"/>
      <c r="C98" s="7"/>
      <c r="D98" s="7"/>
      <c r="E98" s="7"/>
      <c r="F98" s="7"/>
      <c r="G98" s="7"/>
      <c r="H98" s="7"/>
      <c r="I98" s="7"/>
      <c r="J98" s="7"/>
      <c r="K98" s="7"/>
      <c r="L98" s="7"/>
      <c r="M98" s="7"/>
      <c r="N98" s="7"/>
      <c r="O98" s="7"/>
      <c r="P98" s="75"/>
      <c r="Q98" s="7"/>
      <c r="R98" s="7"/>
      <c r="S98" s="7"/>
    </row>
    <row r="99" spans="1:19" x14ac:dyDescent="0.25">
      <c r="A99" s="325" t="s">
        <v>95</v>
      </c>
      <c r="B99" s="325"/>
      <c r="C99" s="325"/>
      <c r="D99" s="325"/>
      <c r="E99" s="325"/>
      <c r="F99" s="325"/>
      <c r="G99" s="325"/>
      <c r="H99" s="325"/>
      <c r="I99" s="325"/>
      <c r="J99" s="325"/>
      <c r="K99" s="325"/>
      <c r="L99" s="325"/>
      <c r="M99" s="325"/>
      <c r="N99" s="325"/>
      <c r="O99" s="325"/>
      <c r="P99" s="325"/>
      <c r="Q99" s="325"/>
      <c r="R99" s="325"/>
      <c r="S99" s="325"/>
    </row>
    <row r="100" spans="1:19" x14ac:dyDescent="0.25">
      <c r="A100" s="325" t="s">
        <v>96</v>
      </c>
      <c r="B100" s="325"/>
      <c r="C100" s="325"/>
      <c r="D100" s="325"/>
      <c r="E100" s="325"/>
      <c r="F100" s="325"/>
      <c r="G100" s="325"/>
      <c r="H100" s="325"/>
      <c r="I100" s="325"/>
      <c r="J100" s="325"/>
      <c r="K100" s="325"/>
      <c r="L100" s="325"/>
      <c r="M100" s="325"/>
      <c r="N100" s="325"/>
      <c r="O100" s="325"/>
      <c r="P100" s="325"/>
      <c r="Q100" s="325"/>
      <c r="R100" s="325"/>
      <c r="S100" s="325"/>
    </row>
    <row r="101" spans="1:19" x14ac:dyDescent="0.25">
      <c r="A101" s="325" t="s">
        <v>97</v>
      </c>
      <c r="B101" s="325"/>
      <c r="C101" s="325"/>
      <c r="D101" s="325"/>
      <c r="E101" s="325"/>
      <c r="F101" s="325"/>
      <c r="G101" s="325"/>
      <c r="H101" s="325"/>
      <c r="I101" s="325"/>
      <c r="J101" s="325"/>
      <c r="K101" s="325"/>
      <c r="L101" s="325"/>
      <c r="M101" s="325"/>
      <c r="N101" s="325"/>
      <c r="O101" s="325"/>
      <c r="P101" s="325"/>
      <c r="Q101" s="325"/>
      <c r="R101" s="325"/>
      <c r="S101" s="325"/>
    </row>
    <row r="102" spans="1:19" x14ac:dyDescent="0.25">
      <c r="A102" s="325" t="s">
        <v>98</v>
      </c>
      <c r="B102" s="325"/>
      <c r="C102" s="325"/>
      <c r="D102" s="325"/>
      <c r="E102" s="325"/>
      <c r="F102" s="325"/>
      <c r="G102" s="325"/>
      <c r="H102" s="325"/>
      <c r="I102" s="325"/>
      <c r="J102" s="325"/>
      <c r="K102" s="325"/>
      <c r="L102" s="325"/>
      <c r="M102" s="325"/>
      <c r="N102" s="325"/>
      <c r="O102" s="325"/>
      <c r="P102" s="325"/>
      <c r="Q102" s="325"/>
      <c r="R102" s="325"/>
      <c r="S102" s="325"/>
    </row>
    <row r="103" spans="1:19" x14ac:dyDescent="0.25">
      <c r="A103" s="325" t="s">
        <v>99</v>
      </c>
      <c r="B103" s="325"/>
      <c r="C103" s="325"/>
      <c r="D103" s="325"/>
      <c r="E103" s="325"/>
      <c r="F103" s="325"/>
      <c r="G103" s="325"/>
      <c r="H103" s="325"/>
      <c r="I103" s="325"/>
      <c r="J103" s="325"/>
      <c r="K103" s="325"/>
      <c r="L103" s="325"/>
      <c r="M103" s="325"/>
      <c r="N103" s="325"/>
      <c r="O103" s="325"/>
      <c r="P103" s="325"/>
      <c r="Q103" s="325"/>
      <c r="R103" s="325"/>
      <c r="S103" s="325"/>
    </row>
    <row r="104" spans="1:19" x14ac:dyDescent="0.25">
      <c r="A104" s="325" t="s">
        <v>100</v>
      </c>
      <c r="B104" s="325"/>
      <c r="C104" s="325"/>
      <c r="D104" s="325"/>
      <c r="E104" s="325"/>
      <c r="F104" s="325"/>
      <c r="G104" s="325"/>
      <c r="H104" s="325"/>
      <c r="I104" s="325"/>
      <c r="J104" s="325"/>
      <c r="K104" s="325"/>
      <c r="L104" s="325"/>
      <c r="M104" s="325"/>
      <c r="N104" s="325"/>
      <c r="O104" s="325"/>
      <c r="P104" s="325"/>
      <c r="Q104" s="325"/>
      <c r="R104" s="325"/>
      <c r="S104" s="325"/>
    </row>
    <row r="106" spans="1:19" x14ac:dyDescent="0.25">
      <c r="A106" s="325" t="s">
        <v>101</v>
      </c>
      <c r="B106" s="325"/>
      <c r="C106" s="325"/>
      <c r="D106" s="325"/>
      <c r="E106" s="325"/>
      <c r="F106" s="325"/>
      <c r="G106" s="325"/>
      <c r="H106" s="325"/>
      <c r="I106" s="325"/>
      <c r="J106" s="325"/>
      <c r="K106" s="325"/>
      <c r="L106" s="325"/>
      <c r="M106" s="325"/>
      <c r="N106" s="325"/>
      <c r="O106" s="325"/>
      <c r="P106" s="325"/>
      <c r="Q106" s="325"/>
      <c r="R106" s="325"/>
      <c r="S106" s="325"/>
    </row>
    <row r="107" spans="1:19" ht="48" customHeight="1" x14ac:dyDescent="0.25">
      <c r="A107" s="2"/>
      <c r="B107" s="366" t="s">
        <v>102</v>
      </c>
      <c r="C107" s="367"/>
      <c r="D107" s="367"/>
      <c r="E107" s="366" t="s">
        <v>103</v>
      </c>
      <c r="F107" s="367"/>
      <c r="G107" s="367"/>
      <c r="H107" s="366" t="s">
        <v>104</v>
      </c>
      <c r="I107" s="367"/>
      <c r="J107" s="367"/>
      <c r="K107" s="366" t="s">
        <v>105</v>
      </c>
      <c r="L107" s="367"/>
      <c r="M107" s="367"/>
      <c r="N107" s="2"/>
      <c r="O107" s="2"/>
      <c r="P107" s="2"/>
      <c r="Q107" s="2"/>
      <c r="R107" s="2"/>
      <c r="S107" s="2"/>
    </row>
    <row r="108" spans="1:19" x14ac:dyDescent="0.25">
      <c r="A108" s="2"/>
      <c r="B108" s="377" t="s">
        <v>61</v>
      </c>
      <c r="C108" s="378"/>
      <c r="D108" s="378"/>
      <c r="E108" s="379" t="s">
        <v>60</v>
      </c>
      <c r="F108" s="378"/>
      <c r="G108" s="378"/>
      <c r="H108" s="380" t="s">
        <v>63</v>
      </c>
      <c r="I108" s="378"/>
      <c r="J108" s="378"/>
      <c r="K108" s="402" t="s">
        <v>62</v>
      </c>
      <c r="L108" s="378"/>
      <c r="M108" s="378"/>
      <c r="N108" s="2"/>
      <c r="O108" s="2"/>
      <c r="P108" s="2"/>
      <c r="Q108" s="2"/>
      <c r="R108" s="2"/>
      <c r="S108" s="2"/>
    </row>
    <row r="109" spans="1:19" x14ac:dyDescent="0.25">
      <c r="A109" s="2"/>
      <c r="B109" s="364" t="s">
        <v>106</v>
      </c>
      <c r="C109" s="375"/>
      <c r="D109" s="375"/>
      <c r="E109" s="364" t="s">
        <v>107</v>
      </c>
      <c r="F109" s="375"/>
      <c r="G109" s="375"/>
      <c r="H109" s="364" t="s">
        <v>108</v>
      </c>
      <c r="I109" s="375"/>
      <c r="J109" s="375"/>
      <c r="K109" s="364" t="s">
        <v>109</v>
      </c>
      <c r="L109" s="375"/>
      <c r="M109" s="375"/>
      <c r="N109" s="2"/>
      <c r="O109" s="2"/>
      <c r="P109" s="2"/>
      <c r="Q109" s="2"/>
      <c r="R109" s="2"/>
      <c r="S109" s="2"/>
    </row>
    <row r="110" spans="1:19" x14ac:dyDescent="0.25">
      <c r="A110" s="2"/>
      <c r="B110" s="375"/>
      <c r="C110" s="375"/>
      <c r="D110" s="375"/>
      <c r="E110" s="375"/>
      <c r="F110" s="375"/>
      <c r="G110" s="375"/>
      <c r="H110" s="375"/>
      <c r="I110" s="375"/>
      <c r="J110" s="375"/>
      <c r="K110" s="375"/>
      <c r="L110" s="375"/>
      <c r="M110" s="375"/>
      <c r="N110" s="2"/>
      <c r="O110" s="2"/>
      <c r="P110" s="2"/>
      <c r="Q110" s="2"/>
      <c r="R110" s="2"/>
      <c r="S110" s="2"/>
    </row>
    <row r="111" spans="1:19" x14ac:dyDescent="0.25">
      <c r="A111" s="2"/>
      <c r="B111" s="375"/>
      <c r="C111" s="375"/>
      <c r="D111" s="375"/>
      <c r="E111" s="375"/>
      <c r="F111" s="375"/>
      <c r="G111" s="375"/>
      <c r="H111" s="375"/>
      <c r="I111" s="375"/>
      <c r="J111" s="375"/>
      <c r="K111" s="375"/>
      <c r="L111" s="375"/>
      <c r="M111" s="375"/>
      <c r="N111" s="2"/>
      <c r="O111" s="2"/>
      <c r="P111" s="2"/>
      <c r="Q111" s="2"/>
      <c r="R111" s="2"/>
      <c r="S111" s="2"/>
    </row>
    <row r="112" spans="1:19" ht="41.25" customHeight="1" x14ac:dyDescent="0.25">
      <c r="A112" s="2"/>
      <c r="B112" s="375"/>
      <c r="C112" s="375"/>
      <c r="D112" s="375"/>
      <c r="E112" s="375"/>
      <c r="F112" s="375"/>
      <c r="G112" s="375"/>
      <c r="H112" s="375"/>
      <c r="I112" s="375"/>
      <c r="J112" s="375"/>
      <c r="K112" s="375"/>
      <c r="L112" s="375"/>
      <c r="M112" s="375"/>
      <c r="N112" s="2"/>
      <c r="O112" s="2"/>
      <c r="P112" s="2"/>
      <c r="Q112" s="2"/>
      <c r="R112" s="2"/>
      <c r="S112" s="2"/>
    </row>
    <row r="113" spans="1:19" x14ac:dyDescent="0.25">
      <c r="A113" s="325" t="s">
        <v>110</v>
      </c>
      <c r="B113" s="325"/>
      <c r="C113" s="325"/>
      <c r="D113" s="325"/>
      <c r="E113" s="325"/>
      <c r="F113" s="325"/>
      <c r="G113" s="325"/>
      <c r="H113" s="325"/>
      <c r="I113" s="325"/>
      <c r="J113" s="325"/>
      <c r="K113" s="325"/>
      <c r="L113" s="325"/>
      <c r="M113" s="325"/>
      <c r="N113" s="325"/>
      <c r="O113" s="325"/>
      <c r="P113" s="325"/>
      <c r="Q113" s="325"/>
      <c r="R113" s="325"/>
      <c r="S113" s="325"/>
    </row>
    <row r="114" spans="1:19" x14ac:dyDescent="0.25">
      <c r="A114" s="2"/>
      <c r="B114" s="325" t="s">
        <v>111</v>
      </c>
      <c r="C114" s="325"/>
      <c r="D114" s="325"/>
      <c r="E114" s="325"/>
      <c r="F114" s="325"/>
      <c r="G114" s="325"/>
      <c r="H114" s="325"/>
      <c r="I114" s="325"/>
      <c r="J114" s="325"/>
      <c r="K114" s="2"/>
      <c r="L114" s="2"/>
      <c r="M114" s="2"/>
      <c r="N114" s="2"/>
      <c r="O114" s="2"/>
      <c r="P114" s="2"/>
      <c r="Q114" s="2"/>
      <c r="R114" s="2"/>
      <c r="S114" s="2"/>
    </row>
    <row r="115" spans="1:19" x14ac:dyDescent="0.25">
      <c r="A115" s="2"/>
      <c r="B115" s="325" t="s">
        <v>112</v>
      </c>
      <c r="C115" s="325"/>
      <c r="D115" s="325"/>
      <c r="E115" s="325"/>
      <c r="F115" s="325"/>
      <c r="G115" s="325"/>
      <c r="H115" s="325"/>
      <c r="I115" s="325"/>
      <c r="J115" s="325"/>
      <c r="K115" s="2"/>
      <c r="L115" s="2"/>
      <c r="M115" s="2"/>
      <c r="N115" s="2"/>
      <c r="O115" s="2"/>
      <c r="P115" s="2"/>
      <c r="Q115" s="2"/>
      <c r="R115" s="2"/>
      <c r="S115" s="2"/>
    </row>
    <row r="116" spans="1:19" ht="15" customHeight="1" x14ac:dyDescent="0.25">
      <c r="A116" s="2"/>
      <c r="B116" s="331" t="s">
        <v>113</v>
      </c>
      <c r="C116" s="331"/>
      <c r="D116" s="331"/>
      <c r="E116" s="331"/>
      <c r="F116" s="331"/>
      <c r="G116" s="331"/>
      <c r="H116" s="331"/>
      <c r="I116" s="331"/>
      <c r="J116" s="331"/>
      <c r="K116" s="331"/>
      <c r="L116" s="331"/>
      <c r="M116" s="331"/>
      <c r="N116" s="331"/>
      <c r="O116" s="10"/>
      <c r="P116" s="73"/>
      <c r="Q116" s="10"/>
      <c r="R116" s="10"/>
      <c r="S116" s="4"/>
    </row>
    <row r="117" spans="1:19" ht="28.5" customHeight="1" x14ac:dyDescent="0.25">
      <c r="A117" s="2"/>
      <c r="B117" s="331"/>
      <c r="C117" s="331"/>
      <c r="D117" s="331"/>
      <c r="E117" s="331"/>
      <c r="F117" s="331"/>
      <c r="G117" s="331"/>
      <c r="H117" s="331"/>
      <c r="I117" s="331"/>
      <c r="J117" s="331"/>
      <c r="K117" s="331"/>
      <c r="L117" s="331"/>
      <c r="M117" s="331"/>
      <c r="N117" s="331"/>
      <c r="O117" s="10"/>
      <c r="P117" s="73"/>
      <c r="Q117" s="10"/>
      <c r="R117" s="10"/>
      <c r="S117" s="4"/>
    </row>
    <row r="118" spans="1:19" x14ac:dyDescent="0.25">
      <c r="A118" s="2"/>
      <c r="B118" s="325" t="s">
        <v>114</v>
      </c>
      <c r="C118" s="325"/>
      <c r="D118" s="325"/>
      <c r="E118" s="325"/>
      <c r="F118" s="325"/>
      <c r="G118" s="325"/>
      <c r="H118" s="325"/>
      <c r="I118" s="325"/>
      <c r="J118" s="325"/>
      <c r="K118" s="325"/>
      <c r="L118" s="325"/>
      <c r="M118" s="325"/>
      <c r="N118" s="325"/>
      <c r="O118" s="325"/>
      <c r="P118" s="325"/>
      <c r="Q118" s="325"/>
      <c r="R118" s="325"/>
      <c r="S118" s="325"/>
    </row>
    <row r="119" spans="1:19" x14ac:dyDescent="0.25">
      <c r="A119" s="325" t="s">
        <v>115</v>
      </c>
      <c r="B119" s="325"/>
      <c r="C119" s="325"/>
      <c r="D119" s="325"/>
      <c r="E119" s="325"/>
      <c r="F119" s="325"/>
      <c r="G119" s="325"/>
      <c r="H119" s="325"/>
      <c r="I119" s="325"/>
      <c r="J119" s="325"/>
      <c r="K119" s="325"/>
      <c r="L119" s="325"/>
      <c r="M119" s="325"/>
      <c r="N119" s="325"/>
      <c r="O119" s="325"/>
      <c r="P119" s="325"/>
      <c r="Q119" s="325"/>
      <c r="R119" s="325"/>
      <c r="S119" s="325"/>
    </row>
    <row r="120" spans="1:19" x14ac:dyDescent="0.25">
      <c r="A120" s="2"/>
      <c r="B120" s="325" t="s">
        <v>116</v>
      </c>
      <c r="C120" s="325"/>
      <c r="D120" s="325"/>
      <c r="E120" s="325"/>
      <c r="F120" s="325"/>
      <c r="G120" s="325"/>
      <c r="H120" s="325"/>
      <c r="I120" s="325"/>
      <c r="J120" s="325"/>
      <c r="K120" s="325"/>
      <c r="L120" s="325"/>
      <c r="M120" s="325"/>
      <c r="N120" s="325"/>
      <c r="O120" s="325"/>
      <c r="P120" s="325"/>
      <c r="Q120" s="325"/>
      <c r="R120" s="325"/>
      <c r="S120" s="325"/>
    </row>
    <row r="121" spans="1:19" x14ac:dyDescent="0.25">
      <c r="A121" s="2"/>
      <c r="B121" s="325" t="s">
        <v>117</v>
      </c>
      <c r="C121" s="325"/>
      <c r="D121" s="325"/>
      <c r="E121" s="325"/>
      <c r="F121" s="325"/>
      <c r="G121" s="325"/>
      <c r="H121" s="325"/>
      <c r="I121" s="325"/>
      <c r="J121" s="325"/>
      <c r="K121" s="325"/>
      <c r="L121" s="325"/>
      <c r="M121" s="325"/>
      <c r="N121" s="325"/>
      <c r="O121" s="325"/>
      <c r="P121" s="325"/>
      <c r="Q121" s="325"/>
      <c r="R121" s="325"/>
      <c r="S121" s="325"/>
    </row>
    <row r="122" spans="1:19" ht="15" customHeight="1" x14ac:dyDescent="0.25">
      <c r="A122" s="331" t="s">
        <v>118</v>
      </c>
      <c r="B122" s="331"/>
      <c r="C122" s="331"/>
      <c r="D122" s="331"/>
      <c r="E122" s="331"/>
      <c r="F122" s="331"/>
      <c r="G122" s="331"/>
      <c r="H122" s="331"/>
      <c r="I122" s="331"/>
      <c r="J122" s="331"/>
      <c r="K122" s="331"/>
      <c r="L122" s="331"/>
      <c r="M122" s="331"/>
      <c r="N122" s="331"/>
      <c r="O122" s="10"/>
      <c r="P122" s="73"/>
      <c r="Q122" s="10"/>
      <c r="R122" s="10"/>
      <c r="S122" s="4"/>
    </row>
    <row r="123" spans="1:19" x14ac:dyDescent="0.25">
      <c r="A123" s="331"/>
      <c r="B123" s="331"/>
      <c r="C123" s="331"/>
      <c r="D123" s="331"/>
      <c r="E123" s="331"/>
      <c r="F123" s="331"/>
      <c r="G123" s="331"/>
      <c r="H123" s="331"/>
      <c r="I123" s="331"/>
      <c r="J123" s="331"/>
      <c r="K123" s="331"/>
      <c r="L123" s="331"/>
      <c r="M123" s="331"/>
      <c r="N123" s="331"/>
      <c r="O123" s="10"/>
      <c r="P123" s="73"/>
      <c r="Q123" s="10"/>
      <c r="R123" s="10"/>
      <c r="S123" s="4"/>
    </row>
    <row r="124" spans="1:19" ht="45" customHeight="1" x14ac:dyDescent="0.25">
      <c r="A124" s="331"/>
      <c r="B124" s="331"/>
      <c r="C124" s="331"/>
      <c r="D124" s="331"/>
      <c r="E124" s="331"/>
      <c r="F124" s="331"/>
      <c r="G124" s="331"/>
      <c r="H124" s="331"/>
      <c r="I124" s="331"/>
      <c r="J124" s="331"/>
      <c r="K124" s="331"/>
      <c r="L124" s="331"/>
      <c r="M124" s="331"/>
      <c r="N124" s="331"/>
      <c r="O124" s="10"/>
      <c r="P124" s="73"/>
      <c r="Q124" s="10"/>
      <c r="R124" s="10"/>
      <c r="S124" s="4"/>
    </row>
    <row r="125" spans="1:19" ht="21" thickBot="1" x14ac:dyDescent="0.35">
      <c r="A125" s="8" t="s">
        <v>73</v>
      </c>
    </row>
    <row r="126" spans="1:19" ht="24.95" customHeight="1" thickBot="1" x14ac:dyDescent="0.3">
      <c r="A126" s="340" t="s">
        <v>74</v>
      </c>
      <c r="B126" s="340"/>
      <c r="C126" s="340"/>
      <c r="D126" s="314">
        <f>A27</f>
        <v>0</v>
      </c>
      <c r="E126" s="314"/>
      <c r="F126" s="314"/>
      <c r="G126" s="314"/>
      <c r="H126" s="314"/>
      <c r="I126" s="314"/>
      <c r="J126" s="314"/>
      <c r="K126" s="2"/>
      <c r="L126" s="2"/>
      <c r="M126" s="2"/>
      <c r="N126" s="2"/>
      <c r="O126" s="2"/>
      <c r="P126" s="2"/>
      <c r="Q126" s="2"/>
      <c r="R126" s="2"/>
      <c r="S126" s="2"/>
    </row>
    <row r="127" spans="1:19" ht="24.95" customHeight="1" thickBot="1" x14ac:dyDescent="0.3">
      <c r="A127" s="340" t="s">
        <v>0</v>
      </c>
      <c r="B127" s="340"/>
      <c r="C127" s="340"/>
      <c r="D127" s="314">
        <f>A28</f>
        <v>0</v>
      </c>
      <c r="E127" s="314"/>
      <c r="F127" s="314"/>
      <c r="G127" s="314"/>
      <c r="H127" s="314"/>
      <c r="I127" s="314"/>
      <c r="J127" s="314"/>
      <c r="K127" s="2"/>
      <c r="L127" s="2"/>
      <c r="M127" s="2"/>
      <c r="N127" s="2"/>
      <c r="O127" s="2"/>
      <c r="P127" s="2"/>
      <c r="Q127" s="2"/>
      <c r="R127" s="2"/>
      <c r="S127" s="2"/>
    </row>
    <row r="128" spans="1:19" ht="24.95" customHeight="1" thickBot="1" x14ac:dyDescent="0.3">
      <c r="A128" s="340" t="s">
        <v>1</v>
      </c>
      <c r="B128" s="340"/>
      <c r="C128" s="340"/>
      <c r="D128" s="314">
        <f>A31</f>
        <v>0</v>
      </c>
      <c r="E128" s="314"/>
      <c r="F128" s="314"/>
      <c r="G128" s="314"/>
      <c r="H128" s="314"/>
      <c r="I128" s="314"/>
      <c r="J128" s="314"/>
      <c r="K128" s="2"/>
      <c r="L128" s="2"/>
      <c r="M128" s="2"/>
      <c r="N128" s="2"/>
      <c r="O128" s="2"/>
      <c r="P128" s="2"/>
      <c r="Q128" s="2"/>
      <c r="R128" s="2"/>
      <c r="S128" s="2"/>
    </row>
    <row r="129" spans="1:19" ht="24.95" customHeight="1" thickBot="1" x14ac:dyDescent="0.3">
      <c r="A129" s="340" t="s">
        <v>2</v>
      </c>
      <c r="B129" s="340"/>
      <c r="C129" s="340"/>
      <c r="D129" s="320"/>
      <c r="E129" s="320"/>
      <c r="F129" s="320"/>
      <c r="G129" s="320"/>
      <c r="H129" s="320"/>
      <c r="I129" s="320"/>
      <c r="J129" s="320"/>
      <c r="K129" s="2"/>
      <c r="L129" s="2"/>
      <c r="M129" s="2"/>
      <c r="N129" s="2"/>
      <c r="O129" s="2"/>
      <c r="P129" s="2"/>
      <c r="Q129" s="2"/>
      <c r="R129" s="2"/>
      <c r="S129" s="2"/>
    </row>
    <row r="130" spans="1:19" ht="24.95" customHeight="1" thickBot="1" x14ac:dyDescent="0.3">
      <c r="A130" s="340" t="s">
        <v>201</v>
      </c>
      <c r="B130" s="340"/>
      <c r="C130" s="340"/>
      <c r="D130" s="314">
        <f>'Result Statistics'!N27</f>
        <v>0</v>
      </c>
      <c r="E130" s="314"/>
      <c r="F130" s="314"/>
      <c r="G130" s="314"/>
      <c r="H130" s="314"/>
      <c r="I130" s="314"/>
      <c r="J130" s="314"/>
      <c r="K130" s="2"/>
      <c r="L130" s="2"/>
      <c r="M130" s="2"/>
      <c r="N130" s="2"/>
      <c r="O130" s="2"/>
      <c r="P130" s="2"/>
      <c r="Q130" s="2"/>
      <c r="R130" s="2"/>
      <c r="S130" s="2"/>
    </row>
    <row r="131" spans="1:19" x14ac:dyDescent="0.25">
      <c r="A131" s="9"/>
      <c r="B131" s="9"/>
      <c r="C131" s="9"/>
      <c r="D131" s="9"/>
      <c r="E131" s="9"/>
      <c r="F131" s="9"/>
      <c r="G131" s="9"/>
      <c r="H131" s="9"/>
      <c r="I131" s="9"/>
      <c r="J131" s="9"/>
      <c r="K131" s="2"/>
      <c r="L131" s="2"/>
      <c r="M131" s="2"/>
      <c r="N131" s="2"/>
      <c r="O131" s="2"/>
      <c r="P131" s="2"/>
      <c r="Q131" s="2"/>
      <c r="R131" s="2"/>
      <c r="S131" s="2"/>
    </row>
    <row r="132" spans="1:19" ht="20.25" x14ac:dyDescent="0.3">
      <c r="A132" s="8" t="s">
        <v>75</v>
      </c>
      <c r="B132" s="9"/>
      <c r="C132" s="9"/>
      <c r="D132" s="9"/>
      <c r="E132" s="9"/>
      <c r="F132" s="9"/>
      <c r="G132" s="9"/>
      <c r="H132" s="9"/>
      <c r="I132" s="9"/>
      <c r="J132" s="9"/>
      <c r="K132" s="2"/>
      <c r="L132" s="2"/>
      <c r="M132" s="2"/>
      <c r="N132" s="2"/>
      <c r="O132" s="2"/>
      <c r="P132" s="2"/>
      <c r="Q132" s="2"/>
      <c r="R132" s="2"/>
      <c r="S132" s="2"/>
    </row>
    <row r="133" spans="1:19" ht="15" customHeight="1" x14ac:dyDescent="0.25">
      <c r="A133" s="331" t="s">
        <v>76</v>
      </c>
      <c r="B133" s="331"/>
      <c r="C133" s="331"/>
      <c r="D133" s="331"/>
      <c r="E133" s="331"/>
      <c r="F133" s="331"/>
      <c r="G133" s="331"/>
      <c r="H133" s="331"/>
      <c r="I133" s="331"/>
      <c r="J133" s="331"/>
      <c r="K133" s="331"/>
      <c r="L133" s="331"/>
      <c r="M133" s="331"/>
      <c r="N133" s="331"/>
      <c r="O133" s="10"/>
      <c r="P133" s="73"/>
      <c r="Q133" s="10"/>
      <c r="R133" s="10"/>
      <c r="S133" s="4"/>
    </row>
    <row r="134" spans="1:19" x14ac:dyDescent="0.25">
      <c r="A134" s="331"/>
      <c r="B134" s="331"/>
      <c r="C134" s="331"/>
      <c r="D134" s="331"/>
      <c r="E134" s="331"/>
      <c r="F134" s="331"/>
      <c r="G134" s="331"/>
      <c r="H134" s="331"/>
      <c r="I134" s="331"/>
      <c r="J134" s="331"/>
      <c r="K134" s="331"/>
      <c r="L134" s="331"/>
      <c r="M134" s="331"/>
      <c r="N134" s="331"/>
      <c r="O134" s="10"/>
      <c r="P134" s="73"/>
      <c r="Q134" s="10"/>
      <c r="R134" s="10"/>
      <c r="S134" s="4"/>
    </row>
    <row r="135" spans="1:19" ht="31.5" x14ac:dyDescent="0.25">
      <c r="A135" s="318" t="s">
        <v>3</v>
      </c>
      <c r="B135" s="318"/>
      <c r="C135" s="318"/>
      <c r="D135" s="318"/>
      <c r="E135" s="318"/>
      <c r="F135" s="318"/>
      <c r="G135" s="318"/>
      <c r="H135" s="318"/>
      <c r="I135" s="121" t="s">
        <v>77</v>
      </c>
      <c r="J135" s="121" t="s">
        <v>4</v>
      </c>
      <c r="K135" s="318" t="s">
        <v>5</v>
      </c>
      <c r="L135" s="318"/>
      <c r="M135" s="4"/>
      <c r="N135" s="4"/>
      <c r="O135" s="4"/>
      <c r="P135" s="4"/>
      <c r="Q135" s="4"/>
      <c r="R135" s="4"/>
      <c r="S135" s="4"/>
    </row>
    <row r="136" spans="1:19" x14ac:dyDescent="0.25">
      <c r="A136" s="319"/>
      <c r="B136" s="319"/>
      <c r="C136" s="319"/>
      <c r="D136" s="319"/>
      <c r="E136" s="319"/>
      <c r="F136" s="319"/>
      <c r="G136" s="319"/>
      <c r="H136" s="319"/>
      <c r="I136" s="103"/>
      <c r="J136" s="103"/>
      <c r="K136" s="368"/>
      <c r="L136" s="369"/>
      <c r="M136" s="10"/>
      <c r="N136" s="10"/>
      <c r="O136" s="10"/>
      <c r="P136" s="73"/>
      <c r="Q136" s="10"/>
      <c r="R136" s="10"/>
      <c r="S136" s="10"/>
    </row>
    <row r="137" spans="1:19" x14ac:dyDescent="0.25">
      <c r="A137" s="319"/>
      <c r="B137" s="319"/>
      <c r="C137" s="319"/>
      <c r="D137" s="319"/>
      <c r="E137" s="319"/>
      <c r="F137" s="319"/>
      <c r="G137" s="319"/>
      <c r="H137" s="319"/>
      <c r="I137" s="103"/>
      <c r="J137" s="103"/>
      <c r="K137" s="370"/>
      <c r="L137" s="371"/>
      <c r="M137" s="10"/>
      <c r="N137" s="10"/>
      <c r="O137" s="10"/>
      <c r="P137" s="73"/>
      <c r="Q137" s="10"/>
      <c r="R137" s="10"/>
      <c r="S137" s="10"/>
    </row>
    <row r="138" spans="1:19" x14ac:dyDescent="0.25">
      <c r="A138" s="319"/>
      <c r="B138" s="319"/>
      <c r="C138" s="319"/>
      <c r="D138" s="319"/>
      <c r="E138" s="319"/>
      <c r="F138" s="319"/>
      <c r="G138" s="319"/>
      <c r="H138" s="319"/>
      <c r="I138" s="103"/>
      <c r="J138" s="103"/>
      <c r="K138" s="370"/>
      <c r="L138" s="371"/>
      <c r="M138" s="10"/>
      <c r="N138" s="10"/>
      <c r="O138" s="10"/>
      <c r="P138" s="73"/>
      <c r="Q138" s="10"/>
      <c r="R138" s="10"/>
      <c r="S138" s="10"/>
    </row>
    <row r="139" spans="1:19" x14ac:dyDescent="0.25">
      <c r="A139" s="319"/>
      <c r="B139" s="319"/>
      <c r="C139" s="319"/>
      <c r="D139" s="319"/>
      <c r="E139" s="319"/>
      <c r="F139" s="319"/>
      <c r="G139" s="319"/>
      <c r="H139" s="319"/>
      <c r="I139" s="103"/>
      <c r="J139" s="103"/>
      <c r="K139" s="370"/>
      <c r="L139" s="371"/>
      <c r="M139" s="10"/>
      <c r="N139" s="10"/>
      <c r="O139" s="10"/>
      <c r="P139" s="73"/>
      <c r="Q139" s="10"/>
      <c r="R139" s="10"/>
      <c r="S139" s="10"/>
    </row>
    <row r="140" spans="1:19" x14ac:dyDescent="0.25">
      <c r="A140" s="319"/>
      <c r="B140" s="319"/>
      <c r="C140" s="319"/>
      <c r="D140" s="319"/>
      <c r="E140" s="319"/>
      <c r="F140" s="319"/>
      <c r="G140" s="319"/>
      <c r="H140" s="319"/>
      <c r="I140" s="103"/>
      <c r="J140" s="103"/>
      <c r="K140" s="370"/>
      <c r="L140" s="371"/>
      <c r="M140" s="10"/>
      <c r="N140" s="10"/>
      <c r="O140" s="10"/>
      <c r="P140" s="73"/>
      <c r="Q140" s="10"/>
      <c r="R140" s="10"/>
      <c r="S140" s="10"/>
    </row>
    <row r="141" spans="1:19" x14ac:dyDescent="0.25">
      <c r="A141" s="319"/>
      <c r="B141" s="319"/>
      <c r="C141" s="319"/>
      <c r="D141" s="319"/>
      <c r="E141" s="319"/>
      <c r="F141" s="319"/>
      <c r="G141" s="319"/>
      <c r="H141" s="319"/>
      <c r="I141" s="103"/>
      <c r="J141" s="103"/>
      <c r="K141" s="370"/>
      <c r="L141" s="371"/>
      <c r="M141" s="10"/>
      <c r="N141" s="10"/>
      <c r="O141" s="10"/>
      <c r="P141" s="73"/>
      <c r="Q141" s="10"/>
      <c r="R141" s="10"/>
      <c r="S141" s="10"/>
    </row>
    <row r="142" spans="1:19" x14ac:dyDescent="0.25">
      <c r="A142" s="319"/>
      <c r="B142" s="319"/>
      <c r="C142" s="319"/>
      <c r="D142" s="319"/>
      <c r="E142" s="319"/>
      <c r="F142" s="319"/>
      <c r="G142" s="319"/>
      <c r="H142" s="319"/>
      <c r="I142" s="103"/>
      <c r="J142" s="103"/>
      <c r="K142" s="370"/>
      <c r="L142" s="371"/>
      <c r="M142" s="10"/>
      <c r="N142" s="10"/>
      <c r="O142" s="10"/>
      <c r="P142" s="73"/>
      <c r="Q142" s="10"/>
      <c r="R142" s="10"/>
      <c r="S142" s="10"/>
    </row>
    <row r="143" spans="1:19" x14ac:dyDescent="0.25">
      <c r="A143" s="319"/>
      <c r="B143" s="319"/>
      <c r="C143" s="319"/>
      <c r="D143" s="319"/>
      <c r="E143" s="319"/>
      <c r="F143" s="319"/>
      <c r="G143" s="319"/>
      <c r="H143" s="319"/>
      <c r="I143" s="103"/>
      <c r="J143" s="103"/>
      <c r="K143" s="370"/>
      <c r="L143" s="371"/>
      <c r="M143" s="10"/>
      <c r="N143" s="10"/>
      <c r="O143" s="10"/>
      <c r="P143" s="73"/>
      <c r="Q143" s="10"/>
      <c r="R143" s="10"/>
      <c r="S143" s="10"/>
    </row>
    <row r="144" spans="1:19" x14ac:dyDescent="0.25">
      <c r="A144" s="315"/>
      <c r="B144" s="316"/>
      <c r="C144" s="316"/>
      <c r="D144" s="316"/>
      <c r="E144" s="316"/>
      <c r="F144" s="316"/>
      <c r="G144" s="316"/>
      <c r="H144" s="317"/>
      <c r="I144" s="104"/>
      <c r="J144" s="104"/>
      <c r="K144" s="370"/>
      <c r="L144" s="371"/>
      <c r="M144" s="98"/>
      <c r="N144" s="98"/>
      <c r="O144" s="98"/>
      <c r="P144" s="98"/>
      <c r="Q144" s="98"/>
      <c r="R144" s="98"/>
      <c r="S144" s="98"/>
    </row>
    <row r="145" spans="1:19" x14ac:dyDescent="0.25">
      <c r="A145" s="319"/>
      <c r="B145" s="319"/>
      <c r="C145" s="319"/>
      <c r="D145" s="319"/>
      <c r="E145" s="319"/>
      <c r="F145" s="319"/>
      <c r="G145" s="319"/>
      <c r="H145" s="319"/>
      <c r="I145" s="103"/>
      <c r="J145" s="103"/>
      <c r="K145" s="370"/>
      <c r="L145" s="371"/>
      <c r="M145" s="10"/>
      <c r="N145" s="10"/>
      <c r="O145" s="10"/>
      <c r="P145" s="73"/>
      <c r="Q145" s="10"/>
      <c r="R145" s="10"/>
      <c r="S145" s="10"/>
    </row>
    <row r="146" spans="1:19" x14ac:dyDescent="0.25">
      <c r="A146" s="319"/>
      <c r="B146" s="319"/>
      <c r="C146" s="319"/>
      <c r="D146" s="319"/>
      <c r="E146" s="319"/>
      <c r="F146" s="319"/>
      <c r="G146" s="319"/>
      <c r="H146" s="319"/>
      <c r="I146" s="103"/>
      <c r="J146" s="103"/>
      <c r="K146" s="370"/>
      <c r="L146" s="371"/>
      <c r="M146" s="10"/>
      <c r="N146" s="10"/>
      <c r="O146" s="10"/>
      <c r="P146" s="73"/>
      <c r="Q146" s="10"/>
      <c r="R146" s="10"/>
      <c r="S146" s="10"/>
    </row>
    <row r="147" spans="1:19" x14ac:dyDescent="0.25">
      <c r="A147" s="319"/>
      <c r="B147" s="319"/>
      <c r="C147" s="319"/>
      <c r="D147" s="319"/>
      <c r="E147" s="319"/>
      <c r="F147" s="319"/>
      <c r="G147" s="319"/>
      <c r="H147" s="319"/>
      <c r="I147" s="104"/>
      <c r="J147" s="104"/>
      <c r="K147" s="370"/>
      <c r="L147" s="371"/>
      <c r="M147" s="98"/>
      <c r="N147" s="98"/>
      <c r="O147" s="98"/>
      <c r="P147" s="98"/>
      <c r="Q147" s="98"/>
      <c r="R147" s="98"/>
      <c r="S147" s="98"/>
    </row>
    <row r="148" spans="1:19" x14ac:dyDescent="0.25">
      <c r="A148" s="319"/>
      <c r="B148" s="319"/>
      <c r="C148" s="319"/>
      <c r="D148" s="319"/>
      <c r="E148" s="319"/>
      <c r="F148" s="319"/>
      <c r="G148" s="319"/>
      <c r="H148" s="319"/>
      <c r="I148" s="103"/>
      <c r="J148" s="103"/>
      <c r="K148" s="370"/>
      <c r="L148" s="371"/>
      <c r="M148" s="10"/>
      <c r="N148" s="10"/>
      <c r="O148" s="10"/>
      <c r="P148" s="73"/>
      <c r="Q148" s="10"/>
      <c r="R148" s="10"/>
      <c r="S148" s="10"/>
    </row>
    <row r="149" spans="1:19" x14ac:dyDescent="0.25">
      <c r="A149" s="319"/>
      <c r="B149" s="319"/>
      <c r="C149" s="319"/>
      <c r="D149" s="319"/>
      <c r="E149" s="319"/>
      <c r="F149" s="319"/>
      <c r="G149" s="319"/>
      <c r="H149" s="319"/>
      <c r="I149" s="103"/>
      <c r="J149" s="103"/>
      <c r="K149" s="370"/>
      <c r="L149" s="371"/>
      <c r="M149" s="10"/>
      <c r="N149" s="10"/>
      <c r="O149" s="10"/>
      <c r="P149" s="73"/>
      <c r="Q149" s="10"/>
      <c r="R149" s="10"/>
      <c r="S149" s="10"/>
    </row>
    <row r="150" spans="1:19" x14ac:dyDescent="0.25">
      <c r="A150" s="319"/>
      <c r="B150" s="319"/>
      <c r="C150" s="319"/>
      <c r="D150" s="319"/>
      <c r="E150" s="319"/>
      <c r="F150" s="319"/>
      <c r="G150" s="319"/>
      <c r="H150" s="319"/>
      <c r="I150" s="119"/>
      <c r="J150" s="103"/>
      <c r="K150" s="372"/>
      <c r="L150" s="373"/>
      <c r="M150" s="10"/>
      <c r="N150" s="10"/>
      <c r="O150" s="10"/>
      <c r="P150" s="73"/>
      <c r="Q150" s="10"/>
      <c r="R150" s="10"/>
      <c r="S150" s="10"/>
    </row>
    <row r="151" spans="1:19" x14ac:dyDescent="0.25">
      <c r="A151" s="364" t="s">
        <v>6</v>
      </c>
      <c r="B151" s="364"/>
      <c r="C151" s="364"/>
      <c r="D151" s="364"/>
      <c r="E151" s="364"/>
      <c r="F151" s="364"/>
      <c r="G151" s="364"/>
      <c r="H151" s="364"/>
      <c r="I151" s="117">
        <f>SUM(I136:I150)</f>
        <v>0</v>
      </c>
      <c r="J151" s="97">
        <f>SUM(J136:J150)</f>
        <v>0</v>
      </c>
      <c r="K151" s="364"/>
      <c r="L151" s="364"/>
      <c r="M151" s="10"/>
      <c r="N151" s="10"/>
      <c r="O151" s="10"/>
      <c r="P151" s="73"/>
      <c r="Q151" s="10"/>
      <c r="R151" s="10"/>
      <c r="S151" s="10"/>
    </row>
    <row r="152" spans="1:19" x14ac:dyDescent="0.25">
      <c r="A152" s="12"/>
      <c r="B152" s="12"/>
      <c r="C152" s="12"/>
      <c r="D152" s="12"/>
      <c r="E152" s="12"/>
      <c r="F152" s="12"/>
      <c r="G152" s="12"/>
      <c r="H152" s="12"/>
      <c r="I152" s="12"/>
      <c r="J152" s="12"/>
      <c r="K152" s="12"/>
      <c r="L152" s="12"/>
      <c r="M152" s="96"/>
      <c r="N152" s="96"/>
      <c r="O152" s="96"/>
      <c r="P152" s="96"/>
      <c r="Q152" s="96"/>
      <c r="R152" s="96"/>
      <c r="S152" s="96"/>
    </row>
    <row r="153" spans="1:19" hidden="1" x14ac:dyDescent="0.25">
      <c r="A153" s="382"/>
      <c r="B153" s="382"/>
      <c r="C153" s="382"/>
      <c r="D153" s="382"/>
      <c r="E153" s="382"/>
      <c r="F153" s="382"/>
      <c r="G153" s="382"/>
      <c r="H153" s="382"/>
      <c r="I153" s="11"/>
      <c r="J153" s="11"/>
      <c r="K153" s="12"/>
      <c r="L153" s="12"/>
      <c r="M153" s="10"/>
      <c r="N153" s="10"/>
      <c r="O153" s="10"/>
      <c r="P153" s="73"/>
      <c r="Q153" s="10"/>
      <c r="R153" s="10"/>
      <c r="S153" s="10"/>
    </row>
    <row r="154" spans="1:19" x14ac:dyDescent="0.25">
      <c r="A154" s="118"/>
      <c r="B154" s="118"/>
      <c r="C154" s="118"/>
      <c r="D154" s="118"/>
      <c r="E154" s="118"/>
      <c r="F154" s="118"/>
      <c r="G154" s="118"/>
      <c r="H154" s="118"/>
      <c r="I154" s="99"/>
      <c r="J154" s="99"/>
      <c r="K154" s="118"/>
      <c r="L154" s="118"/>
      <c r="M154" s="98"/>
      <c r="N154" s="98"/>
      <c r="O154" s="98"/>
      <c r="P154" s="98"/>
      <c r="Q154" s="98"/>
      <c r="R154" s="98"/>
      <c r="S154" s="98"/>
    </row>
    <row r="155" spans="1:19" x14ac:dyDescent="0.25">
      <c r="A155" s="365" t="s">
        <v>78</v>
      </c>
      <c r="B155" s="365"/>
      <c r="C155" s="365"/>
      <c r="D155" s="365"/>
      <c r="E155" s="365"/>
      <c r="F155" s="365"/>
      <c r="G155" s="365"/>
      <c r="H155" s="365"/>
      <c r="I155" s="365"/>
      <c r="J155" s="365"/>
      <c r="K155" s="365"/>
      <c r="L155" s="365"/>
      <c r="M155" s="365"/>
      <c r="N155" s="365"/>
      <c r="O155" s="365"/>
      <c r="P155" s="365"/>
      <c r="Q155" s="365"/>
      <c r="R155" s="365"/>
      <c r="S155" s="365"/>
    </row>
    <row r="156" spans="1:19" x14ac:dyDescent="0.25">
      <c r="A156" s="363" t="s">
        <v>7</v>
      </c>
      <c r="B156" s="363"/>
      <c r="C156" s="363"/>
      <c r="D156" s="363"/>
      <c r="E156" s="363"/>
      <c r="F156" s="363"/>
      <c r="G156" s="363"/>
      <c r="H156" s="363"/>
      <c r="I156" s="363"/>
      <c r="J156" s="363"/>
      <c r="K156" s="363"/>
      <c r="L156" s="363"/>
      <c r="M156" s="10"/>
      <c r="N156" s="10"/>
      <c r="O156" s="10"/>
      <c r="P156" s="73"/>
      <c r="Q156" s="10"/>
      <c r="R156" s="10"/>
      <c r="S156" s="10"/>
    </row>
    <row r="157" spans="1:19" ht="26.25" customHeight="1" x14ac:dyDescent="0.25">
      <c r="A157" s="363" t="s">
        <v>8</v>
      </c>
      <c r="B157" s="363"/>
      <c r="C157" s="363"/>
      <c r="D157" s="363"/>
      <c r="E157" s="363" t="s">
        <v>9</v>
      </c>
      <c r="F157" s="363"/>
      <c r="G157" s="363"/>
      <c r="H157" s="363"/>
      <c r="I157" s="363" t="s">
        <v>10</v>
      </c>
      <c r="J157" s="363"/>
      <c r="K157" s="363"/>
      <c r="L157" s="363"/>
      <c r="M157" s="10"/>
      <c r="N157" s="10"/>
      <c r="O157" s="10"/>
      <c r="P157" s="73"/>
      <c r="Q157" s="10"/>
      <c r="R157" s="10"/>
      <c r="S157" s="10"/>
    </row>
    <row r="158" spans="1:19" x14ac:dyDescent="0.25">
      <c r="A158" s="354"/>
      <c r="B158" s="355"/>
      <c r="C158" s="355"/>
      <c r="D158" s="356"/>
      <c r="E158" s="354"/>
      <c r="F158" s="355"/>
      <c r="G158" s="355"/>
      <c r="H158" s="356"/>
      <c r="I158" s="354"/>
      <c r="J158" s="355"/>
      <c r="K158" s="355"/>
      <c r="L158" s="356"/>
      <c r="M158" s="10"/>
      <c r="N158" s="10"/>
      <c r="O158" s="10"/>
      <c r="P158" s="73"/>
      <c r="Q158" s="10"/>
      <c r="R158" s="10"/>
      <c r="S158" s="10"/>
    </row>
    <row r="159" spans="1:19" x14ac:dyDescent="0.25">
      <c r="A159" s="357"/>
      <c r="B159" s="358"/>
      <c r="C159" s="358"/>
      <c r="D159" s="359"/>
      <c r="E159" s="357"/>
      <c r="F159" s="358"/>
      <c r="G159" s="358"/>
      <c r="H159" s="359"/>
      <c r="I159" s="357"/>
      <c r="J159" s="358"/>
      <c r="K159" s="358"/>
      <c r="L159" s="359"/>
      <c r="M159" s="10"/>
      <c r="N159" s="10"/>
      <c r="O159" s="10"/>
      <c r="P159" s="73"/>
      <c r="Q159" s="10"/>
      <c r="R159" s="10"/>
      <c r="S159" s="10"/>
    </row>
    <row r="160" spans="1:19" x14ac:dyDescent="0.25">
      <c r="A160" s="360"/>
      <c r="B160" s="361"/>
      <c r="C160" s="361"/>
      <c r="D160" s="362"/>
      <c r="E160" s="360"/>
      <c r="F160" s="361"/>
      <c r="G160" s="361"/>
      <c r="H160" s="362"/>
      <c r="I160" s="360"/>
      <c r="J160" s="361"/>
      <c r="K160" s="361"/>
      <c r="L160" s="362"/>
      <c r="M160" s="10"/>
      <c r="N160" s="10"/>
      <c r="O160" s="10"/>
      <c r="P160" s="73"/>
      <c r="Q160" s="10"/>
      <c r="R160" s="10"/>
      <c r="S160" s="10"/>
    </row>
    <row r="161" spans="1:19" hidden="1" x14ac:dyDescent="0.25">
      <c r="A161" s="12"/>
      <c r="B161" s="12"/>
      <c r="C161" s="12"/>
      <c r="D161" s="12"/>
      <c r="E161" s="12"/>
      <c r="F161" s="12"/>
      <c r="G161" s="12"/>
      <c r="H161" s="12"/>
      <c r="I161" s="12"/>
      <c r="J161" s="12"/>
      <c r="K161" s="12"/>
      <c r="L161" s="12"/>
      <c r="M161" s="10"/>
      <c r="N161" s="10"/>
      <c r="O161" s="10"/>
      <c r="P161" s="73"/>
      <c r="Q161" s="10"/>
      <c r="R161" s="10"/>
      <c r="S161" s="10"/>
    </row>
    <row r="162" spans="1:19" ht="20.25" x14ac:dyDescent="0.3">
      <c r="A162" s="8" t="s">
        <v>79</v>
      </c>
      <c r="B162" s="12"/>
      <c r="C162" s="12"/>
      <c r="D162" s="12"/>
      <c r="E162" s="12"/>
      <c r="F162" s="12"/>
      <c r="G162" s="12"/>
      <c r="H162" s="12"/>
      <c r="I162" s="12"/>
      <c r="J162" s="12"/>
      <c r="K162" s="12"/>
      <c r="L162" s="12"/>
      <c r="M162" s="10"/>
      <c r="N162" s="10"/>
      <c r="O162" s="10"/>
      <c r="P162" s="73"/>
      <c r="Q162" s="10"/>
      <c r="R162" s="10"/>
      <c r="S162" s="10"/>
    </row>
    <row r="163" spans="1:19" ht="29.25" customHeight="1" x14ac:dyDescent="0.25">
      <c r="A163" s="12"/>
      <c r="B163" s="363" t="s">
        <v>11</v>
      </c>
      <c r="C163" s="363"/>
      <c r="D163" s="363" t="s">
        <v>80</v>
      </c>
      <c r="E163" s="363"/>
      <c r="F163" s="363" t="s">
        <v>166</v>
      </c>
      <c r="G163" s="363"/>
      <c r="H163" s="12"/>
      <c r="I163" s="12"/>
      <c r="J163" s="12"/>
      <c r="K163" s="12"/>
      <c r="L163" s="12"/>
      <c r="M163" s="10"/>
      <c r="N163" s="10"/>
      <c r="O163" s="10"/>
      <c r="P163" s="73"/>
      <c r="Q163" s="10"/>
      <c r="R163" s="10"/>
      <c r="S163" s="10"/>
    </row>
    <row r="164" spans="1:19" x14ac:dyDescent="0.25">
      <c r="A164" s="12"/>
      <c r="B164" s="364" t="s">
        <v>12</v>
      </c>
      <c r="C164" s="364"/>
      <c r="D164" s="352" t="str">
        <f>'Result Statistics'!N18</f>
        <v/>
      </c>
      <c r="E164" s="352"/>
      <c r="F164" s="353" t="str">
        <f>IFERROR(D164/$D$130*100,"")</f>
        <v/>
      </c>
      <c r="G164" s="353"/>
      <c r="H164" s="12"/>
      <c r="I164" s="12"/>
      <c r="J164" s="12"/>
      <c r="K164" s="12"/>
      <c r="L164" s="12"/>
      <c r="M164" s="10"/>
      <c r="N164" s="10"/>
      <c r="O164" s="10"/>
      <c r="P164" s="73"/>
      <c r="Q164" s="10"/>
      <c r="R164" s="10"/>
      <c r="S164" s="10"/>
    </row>
    <row r="165" spans="1:19" x14ac:dyDescent="0.25">
      <c r="A165" s="12"/>
      <c r="B165" s="364" t="s">
        <v>159</v>
      </c>
      <c r="C165" s="364"/>
      <c r="D165" s="352" t="str">
        <f>'Result Statistics'!N19</f>
        <v/>
      </c>
      <c r="E165" s="352"/>
      <c r="F165" s="353" t="str">
        <f>IFERROR(D165/$D$130*100,"")</f>
        <v/>
      </c>
      <c r="G165" s="353"/>
      <c r="H165" s="12"/>
      <c r="I165" s="12"/>
      <c r="J165" s="12"/>
      <c r="K165" s="12"/>
      <c r="L165" s="12"/>
      <c r="M165" s="10"/>
      <c r="N165" s="10"/>
      <c r="O165" s="10"/>
      <c r="P165" s="73"/>
      <c r="Q165" s="10"/>
      <c r="R165" s="10"/>
      <c r="S165" s="10"/>
    </row>
    <row r="166" spans="1:19" x14ac:dyDescent="0.25">
      <c r="A166" s="12"/>
      <c r="B166" s="364" t="s">
        <v>13</v>
      </c>
      <c r="C166" s="364"/>
      <c r="D166" s="352" t="str">
        <f>'Result Statistics'!N20</f>
        <v/>
      </c>
      <c r="E166" s="352"/>
      <c r="F166" s="353" t="str">
        <f>IFERROR(D166/$D$130*100,"")</f>
        <v/>
      </c>
      <c r="G166" s="353"/>
      <c r="H166" s="12"/>
      <c r="I166" s="12"/>
      <c r="J166" s="12"/>
      <c r="K166" s="12"/>
      <c r="L166" s="12"/>
      <c r="M166" s="10"/>
      <c r="N166" s="10"/>
      <c r="O166" s="10"/>
      <c r="P166" s="73"/>
      <c r="Q166" s="10"/>
      <c r="R166" s="10"/>
      <c r="S166" s="10"/>
    </row>
    <row r="167" spans="1:19" x14ac:dyDescent="0.25">
      <c r="A167" s="12"/>
      <c r="B167" s="364" t="s">
        <v>81</v>
      </c>
      <c r="C167" s="364"/>
      <c r="D167" s="352" t="str">
        <f>'Result Statistics'!N21</f>
        <v/>
      </c>
      <c r="E167" s="352"/>
      <c r="F167" s="353" t="str">
        <f t="shared" ref="F167:F172" si="0">IFERROR(D167/$D$130*100,"")</f>
        <v/>
      </c>
      <c r="G167" s="353"/>
      <c r="H167" s="12"/>
      <c r="I167" s="12"/>
      <c r="J167" s="12"/>
      <c r="K167" s="12"/>
      <c r="L167" s="12"/>
      <c r="M167" s="10"/>
      <c r="N167" s="10"/>
      <c r="O167" s="10"/>
      <c r="P167" s="73"/>
      <c r="Q167" s="10"/>
      <c r="R167" s="10"/>
      <c r="S167" s="10"/>
    </row>
    <row r="168" spans="1:19" x14ac:dyDescent="0.25">
      <c r="A168" s="12"/>
      <c r="B168" s="364" t="s">
        <v>14</v>
      </c>
      <c r="C168" s="364"/>
      <c r="D168" s="352" t="str">
        <f>'Result Statistics'!N22</f>
        <v/>
      </c>
      <c r="E168" s="352"/>
      <c r="F168" s="353" t="str">
        <f t="shared" si="0"/>
        <v/>
      </c>
      <c r="G168" s="353"/>
      <c r="H168" s="12"/>
      <c r="I168" s="12"/>
      <c r="J168" s="12"/>
      <c r="K168" s="12"/>
      <c r="L168" s="12"/>
      <c r="M168" s="10"/>
      <c r="N168" s="10"/>
      <c r="O168" s="10"/>
      <c r="P168" s="73"/>
      <c r="Q168" s="10"/>
      <c r="R168" s="10"/>
      <c r="S168" s="10"/>
    </row>
    <row r="169" spans="1:19" x14ac:dyDescent="0.25">
      <c r="A169" s="12"/>
      <c r="B169" s="364" t="s">
        <v>167</v>
      </c>
      <c r="C169" s="364"/>
      <c r="D169" s="352" t="str">
        <f>'Result Statistics'!N23</f>
        <v/>
      </c>
      <c r="E169" s="352"/>
      <c r="F169" s="353" t="str">
        <f t="shared" si="0"/>
        <v/>
      </c>
      <c r="G169" s="353"/>
      <c r="H169" s="12"/>
      <c r="I169" s="12"/>
      <c r="J169" s="12"/>
      <c r="K169" s="12"/>
      <c r="L169" s="12"/>
      <c r="M169" s="10"/>
      <c r="N169" s="10"/>
      <c r="O169" s="10"/>
      <c r="P169" s="73"/>
      <c r="Q169" s="10"/>
      <c r="R169" s="10"/>
      <c r="S169" s="10"/>
    </row>
    <row r="170" spans="1:19" x14ac:dyDescent="0.25">
      <c r="A170" s="12"/>
      <c r="B170" s="364" t="s">
        <v>15</v>
      </c>
      <c r="C170" s="364"/>
      <c r="D170" s="352" t="str">
        <f>'Result Statistics'!N24</f>
        <v/>
      </c>
      <c r="E170" s="352"/>
      <c r="F170" s="353" t="str">
        <f t="shared" si="0"/>
        <v/>
      </c>
      <c r="G170" s="353"/>
      <c r="H170" s="12"/>
      <c r="I170" s="12"/>
      <c r="J170" s="12"/>
      <c r="K170" s="12"/>
      <c r="L170" s="12"/>
      <c r="M170" s="10"/>
      <c r="N170" s="10"/>
      <c r="O170" s="10"/>
      <c r="P170" s="73"/>
      <c r="Q170" s="10"/>
      <c r="R170" s="10"/>
      <c r="S170" s="10"/>
    </row>
    <row r="171" spans="1:19" x14ac:dyDescent="0.25">
      <c r="A171" s="12"/>
      <c r="B171" s="364" t="s">
        <v>16</v>
      </c>
      <c r="C171" s="364"/>
      <c r="D171" s="352" t="str">
        <f>'Result Statistics'!N25</f>
        <v/>
      </c>
      <c r="E171" s="352"/>
      <c r="F171" s="353" t="str">
        <f t="shared" si="0"/>
        <v/>
      </c>
      <c r="G171" s="353"/>
      <c r="H171" s="12"/>
      <c r="I171" s="12"/>
      <c r="J171" s="12"/>
      <c r="K171" s="12"/>
      <c r="L171" s="12"/>
      <c r="M171" s="10"/>
      <c r="N171" s="10"/>
      <c r="O171" s="10"/>
      <c r="P171" s="73"/>
      <c r="Q171" s="10"/>
      <c r="R171" s="10"/>
      <c r="S171" s="10"/>
    </row>
    <row r="172" spans="1:19" x14ac:dyDescent="0.25">
      <c r="A172" s="12"/>
      <c r="B172" s="364" t="s">
        <v>17</v>
      </c>
      <c r="C172" s="364"/>
      <c r="D172" s="352" t="str">
        <f>'Result Statistics'!N26</f>
        <v/>
      </c>
      <c r="E172" s="352"/>
      <c r="F172" s="353" t="str">
        <f t="shared" si="0"/>
        <v/>
      </c>
      <c r="G172" s="353"/>
      <c r="H172" s="12"/>
      <c r="I172" s="12"/>
      <c r="J172" s="12"/>
      <c r="K172" s="12"/>
      <c r="L172" s="12"/>
      <c r="M172" s="10"/>
      <c r="N172" s="10"/>
      <c r="O172" s="10"/>
      <c r="P172" s="73"/>
      <c r="Q172" s="10"/>
      <c r="R172" s="10"/>
      <c r="S172" s="10"/>
    </row>
    <row r="173" spans="1:19" x14ac:dyDescent="0.25">
      <c r="A173" s="12"/>
      <c r="B173" s="12"/>
      <c r="C173" s="12"/>
      <c r="D173" s="12"/>
      <c r="E173" s="12"/>
      <c r="F173" s="12"/>
      <c r="G173" s="12"/>
      <c r="H173" s="12"/>
      <c r="I173" s="12"/>
      <c r="J173" s="12"/>
      <c r="K173" s="12"/>
      <c r="L173" s="12"/>
      <c r="M173" s="10"/>
      <c r="N173" s="10"/>
      <c r="O173" s="10"/>
      <c r="P173" s="73"/>
      <c r="Q173" s="10"/>
      <c r="R173" s="10"/>
      <c r="S173" s="10"/>
    </row>
    <row r="174" spans="1:19" ht="20.25" x14ac:dyDescent="0.3">
      <c r="A174" s="297" t="s">
        <v>68</v>
      </c>
      <c r="B174" s="297"/>
      <c r="C174" s="297"/>
      <c r="D174" s="297"/>
      <c r="E174" s="297"/>
      <c r="F174" s="297"/>
      <c r="G174" s="297"/>
      <c r="H174" s="297"/>
      <c r="I174" s="297"/>
      <c r="J174" s="297"/>
      <c r="K174" s="297"/>
      <c r="L174" s="297"/>
      <c r="M174" s="297"/>
      <c r="N174" s="297"/>
      <c r="O174" s="13"/>
      <c r="P174" s="81"/>
      <c r="Q174" s="13"/>
      <c r="R174" s="13"/>
    </row>
    <row r="175" spans="1:19" ht="15" customHeight="1" x14ac:dyDescent="0.25">
      <c r="A175" s="343" t="s">
        <v>18</v>
      </c>
      <c r="B175" s="343"/>
      <c r="C175" s="343"/>
      <c r="D175" s="343"/>
      <c r="E175" s="343"/>
      <c r="F175" s="343"/>
      <c r="G175" s="343"/>
      <c r="H175" s="343"/>
      <c r="I175" s="343"/>
      <c r="J175" s="343"/>
      <c r="K175" s="343"/>
      <c r="L175" s="343"/>
      <c r="M175" s="343"/>
    </row>
    <row r="176" spans="1:19" ht="15.75" x14ac:dyDescent="0.25">
      <c r="A176" s="14" t="s">
        <v>69</v>
      </c>
      <c r="B176" s="14"/>
      <c r="C176" s="14"/>
      <c r="D176" s="14"/>
      <c r="E176" s="14"/>
    </row>
    <row r="177" spans="1:26" ht="15" customHeight="1" x14ac:dyDescent="0.25">
      <c r="A177" s="381" t="s">
        <v>19</v>
      </c>
      <c r="B177" s="381"/>
      <c r="C177" s="381"/>
      <c r="D177" s="381"/>
      <c r="E177" s="381"/>
      <c r="F177" s="381"/>
      <c r="G177" s="381"/>
      <c r="H177" s="381"/>
      <c r="I177" s="381"/>
      <c r="J177" s="381"/>
      <c r="K177" s="381"/>
      <c r="L177" s="381"/>
      <c r="M177" s="381"/>
    </row>
    <row r="178" spans="1:26" x14ac:dyDescent="0.25">
      <c r="A178" s="257" t="str">
        <f>'Indirect - Survey'!A6</f>
        <v>CLO1</v>
      </c>
      <c r="B178" s="383" t="str">
        <f>IF('Indirect - Survey'!B6="","",'Indirect - Survey'!B6)</f>
        <v/>
      </c>
      <c r="C178" s="384"/>
      <c r="D178" s="384"/>
      <c r="E178" s="384"/>
      <c r="F178" s="384"/>
      <c r="G178" s="384"/>
      <c r="H178" s="384"/>
      <c r="I178" s="384"/>
      <c r="J178" s="384"/>
      <c r="K178" s="384"/>
      <c r="L178" s="384"/>
      <c r="M178" s="384"/>
      <c r="N178" s="384"/>
      <c r="O178" s="385"/>
      <c r="X178" s="1" t="s">
        <v>33</v>
      </c>
      <c r="Y178" s="1" t="b">
        <f>IF(B178="",FALSE,TRUE)</f>
        <v>0</v>
      </c>
      <c r="Z178" s="1" t="str">
        <f>IF(Y178=TRUE,X178,"-")</f>
        <v>-</v>
      </c>
    </row>
    <row r="179" spans="1:26" x14ac:dyDescent="0.25">
      <c r="A179" s="257" t="str">
        <f>'Indirect - Survey'!A7</f>
        <v>CLO2</v>
      </c>
      <c r="B179" s="383" t="str">
        <f>IF('Indirect - Survey'!B7="","",'Indirect - Survey'!B7)</f>
        <v/>
      </c>
      <c r="C179" s="384"/>
      <c r="D179" s="384"/>
      <c r="E179" s="384"/>
      <c r="F179" s="384"/>
      <c r="G179" s="384"/>
      <c r="H179" s="384"/>
      <c r="I179" s="384"/>
      <c r="J179" s="384"/>
      <c r="K179" s="384"/>
      <c r="L179" s="384"/>
      <c r="M179" s="384"/>
      <c r="N179" s="384"/>
      <c r="O179" s="385"/>
      <c r="X179" s="1" t="s">
        <v>34</v>
      </c>
      <c r="Y179" s="1" t="b">
        <f t="shared" ref="Y179:Y187" si="1">IF(B179="",FALSE,TRUE)</f>
        <v>0</v>
      </c>
      <c r="Z179" s="1" t="str">
        <f t="shared" ref="Z179:Z187" si="2">IF(Y179=TRUE,X179,"-")</f>
        <v>-</v>
      </c>
    </row>
    <row r="180" spans="1:26" x14ac:dyDescent="0.25">
      <c r="A180" s="257" t="str">
        <f>'Indirect - Survey'!A8</f>
        <v>CLO3</v>
      </c>
      <c r="B180" s="383" t="str">
        <f>IF('Indirect - Survey'!B8="","",'Indirect - Survey'!B8)</f>
        <v/>
      </c>
      <c r="C180" s="384"/>
      <c r="D180" s="384"/>
      <c r="E180" s="384"/>
      <c r="F180" s="384"/>
      <c r="G180" s="384"/>
      <c r="H180" s="384"/>
      <c r="I180" s="384"/>
      <c r="J180" s="384"/>
      <c r="K180" s="384"/>
      <c r="L180" s="384"/>
      <c r="M180" s="384"/>
      <c r="N180" s="384"/>
      <c r="O180" s="385"/>
      <c r="X180" s="1" t="s">
        <v>35</v>
      </c>
      <c r="Y180" s="1" t="b">
        <f t="shared" si="1"/>
        <v>0</v>
      </c>
      <c r="Z180" s="1" t="str">
        <f t="shared" si="2"/>
        <v>-</v>
      </c>
    </row>
    <row r="181" spans="1:26" x14ac:dyDescent="0.25">
      <c r="A181" s="257" t="str">
        <f>'Indirect - Survey'!A9</f>
        <v>CLO4</v>
      </c>
      <c r="B181" s="383" t="str">
        <f>IF('Indirect - Survey'!B9="","",'Indirect - Survey'!B9)</f>
        <v/>
      </c>
      <c r="C181" s="384"/>
      <c r="D181" s="384"/>
      <c r="E181" s="384"/>
      <c r="F181" s="384"/>
      <c r="G181" s="384"/>
      <c r="H181" s="384"/>
      <c r="I181" s="384"/>
      <c r="J181" s="384"/>
      <c r="K181" s="384"/>
      <c r="L181" s="384"/>
      <c r="M181" s="384"/>
      <c r="N181" s="384"/>
      <c r="O181" s="385"/>
      <c r="X181" s="1" t="s">
        <v>37</v>
      </c>
      <c r="Y181" s="1" t="b">
        <f t="shared" si="1"/>
        <v>0</v>
      </c>
      <c r="Z181" s="1" t="str">
        <f t="shared" si="2"/>
        <v>-</v>
      </c>
    </row>
    <row r="182" spans="1:26" x14ac:dyDescent="0.25">
      <c r="A182" s="257" t="str">
        <f>'Indirect - Survey'!A10</f>
        <v>CLO5</v>
      </c>
      <c r="B182" s="383" t="str">
        <f>IF('Indirect - Survey'!B10="","",'Indirect - Survey'!B10)</f>
        <v/>
      </c>
      <c r="C182" s="384"/>
      <c r="D182" s="384"/>
      <c r="E182" s="384"/>
      <c r="F182" s="384"/>
      <c r="G182" s="384"/>
      <c r="H182" s="384"/>
      <c r="I182" s="384"/>
      <c r="J182" s="384"/>
      <c r="K182" s="384"/>
      <c r="L182" s="384"/>
      <c r="M182" s="384"/>
      <c r="N182" s="384"/>
      <c r="O182" s="385"/>
      <c r="X182" s="1" t="s">
        <v>38</v>
      </c>
      <c r="Y182" s="1" t="b">
        <f t="shared" si="1"/>
        <v>0</v>
      </c>
      <c r="Z182" s="1" t="str">
        <f t="shared" si="2"/>
        <v>-</v>
      </c>
    </row>
    <row r="183" spans="1:26" x14ac:dyDescent="0.25">
      <c r="A183" s="257" t="str">
        <f>'Indirect - Survey'!A11</f>
        <v>CLO6</v>
      </c>
      <c r="B183" s="383" t="str">
        <f>IF('Indirect - Survey'!B11="","",'Indirect - Survey'!B11)</f>
        <v/>
      </c>
      <c r="C183" s="384"/>
      <c r="D183" s="384"/>
      <c r="E183" s="384"/>
      <c r="F183" s="384"/>
      <c r="G183" s="384"/>
      <c r="H183" s="384"/>
      <c r="I183" s="384"/>
      <c r="J183" s="384"/>
      <c r="K183" s="384"/>
      <c r="L183" s="384"/>
      <c r="M183" s="384"/>
      <c r="N183" s="384"/>
      <c r="O183" s="385"/>
      <c r="X183" s="1" t="s">
        <v>144</v>
      </c>
      <c r="Y183" s="1" t="b">
        <f t="shared" si="1"/>
        <v>0</v>
      </c>
      <c r="Z183" s="1" t="str">
        <f t="shared" si="2"/>
        <v>-</v>
      </c>
    </row>
    <row r="184" spans="1:26" x14ac:dyDescent="0.25">
      <c r="A184" s="257" t="str">
        <f>'Indirect - Survey'!A12</f>
        <v>CLO7</v>
      </c>
      <c r="B184" s="383" t="str">
        <f>IF('Indirect - Survey'!B12="","",'Indirect - Survey'!B12)</f>
        <v/>
      </c>
      <c r="C184" s="384"/>
      <c r="D184" s="384"/>
      <c r="E184" s="384"/>
      <c r="F184" s="384"/>
      <c r="G184" s="384"/>
      <c r="H184" s="384"/>
      <c r="I184" s="384"/>
      <c r="J184" s="384"/>
      <c r="K184" s="384"/>
      <c r="L184" s="384"/>
      <c r="M184" s="384"/>
      <c r="N184" s="384"/>
      <c r="O184" s="385"/>
      <c r="X184" s="1" t="s">
        <v>145</v>
      </c>
      <c r="Y184" s="1" t="b">
        <f t="shared" si="1"/>
        <v>0</v>
      </c>
      <c r="Z184" s="1" t="str">
        <f t="shared" si="2"/>
        <v>-</v>
      </c>
    </row>
    <row r="185" spans="1:26" x14ac:dyDescent="0.25">
      <c r="A185" s="257" t="str">
        <f>'Indirect - Survey'!A13</f>
        <v>CLO8</v>
      </c>
      <c r="B185" s="383" t="str">
        <f>IF('Indirect - Survey'!B13="","",'Indirect - Survey'!B13)</f>
        <v/>
      </c>
      <c r="C185" s="384"/>
      <c r="D185" s="384"/>
      <c r="E185" s="384"/>
      <c r="F185" s="384"/>
      <c r="G185" s="384"/>
      <c r="H185" s="384"/>
      <c r="I185" s="384"/>
      <c r="J185" s="384"/>
      <c r="K185" s="384"/>
      <c r="L185" s="384"/>
      <c r="M185" s="384"/>
      <c r="N185" s="384"/>
      <c r="O185" s="385"/>
      <c r="X185" s="1" t="s">
        <v>146</v>
      </c>
      <c r="Y185" s="1" t="b">
        <f t="shared" si="1"/>
        <v>0</v>
      </c>
      <c r="Z185" s="1" t="str">
        <f t="shared" si="2"/>
        <v>-</v>
      </c>
    </row>
    <row r="186" spans="1:26" x14ac:dyDescent="0.25">
      <c r="A186" s="257" t="str">
        <f>'Indirect - Survey'!A14</f>
        <v>CLO9</v>
      </c>
      <c r="B186" s="383" t="str">
        <f>IF('Indirect - Survey'!B14="","",'Indirect - Survey'!B14)</f>
        <v/>
      </c>
      <c r="C186" s="384"/>
      <c r="D186" s="384"/>
      <c r="E186" s="384"/>
      <c r="F186" s="384"/>
      <c r="G186" s="384"/>
      <c r="H186" s="384"/>
      <c r="I186" s="384"/>
      <c r="J186" s="384"/>
      <c r="K186" s="384"/>
      <c r="L186" s="384"/>
      <c r="M186" s="384"/>
      <c r="N186" s="384"/>
      <c r="O186" s="385"/>
      <c r="X186" s="1" t="s">
        <v>147</v>
      </c>
      <c r="Y186" s="1" t="b">
        <f t="shared" si="1"/>
        <v>0</v>
      </c>
      <c r="Z186" s="1" t="str">
        <f t="shared" si="2"/>
        <v>-</v>
      </c>
    </row>
    <row r="187" spans="1:26" x14ac:dyDescent="0.25">
      <c r="A187" s="257" t="str">
        <f>'Indirect - Survey'!A15</f>
        <v>CLO10</v>
      </c>
      <c r="B187" s="383" t="str">
        <f>IF('Indirect - Survey'!B15="","",'Indirect - Survey'!B15)</f>
        <v/>
      </c>
      <c r="C187" s="384"/>
      <c r="D187" s="384"/>
      <c r="E187" s="384"/>
      <c r="F187" s="384"/>
      <c r="G187" s="384"/>
      <c r="H187" s="384"/>
      <c r="I187" s="384"/>
      <c r="J187" s="384"/>
      <c r="K187" s="384"/>
      <c r="L187" s="384"/>
      <c r="M187" s="384"/>
      <c r="N187" s="384"/>
      <c r="O187" s="385"/>
      <c r="X187" s="1" t="s">
        <v>148</v>
      </c>
      <c r="Y187" s="1" t="b">
        <f t="shared" si="1"/>
        <v>0</v>
      </c>
      <c r="Z187" s="1" t="str">
        <f t="shared" si="2"/>
        <v>-</v>
      </c>
    </row>
    <row r="188" spans="1:26" ht="15.75" x14ac:dyDescent="0.25">
      <c r="A188" s="15"/>
      <c r="B188" s="15"/>
      <c r="C188" s="15"/>
      <c r="D188" s="15"/>
      <c r="E188" s="15"/>
      <c r="F188" s="15"/>
      <c r="G188" s="15"/>
      <c r="H188" s="15"/>
      <c r="I188" s="15"/>
      <c r="J188" s="15"/>
      <c r="K188" s="15"/>
      <c r="L188" s="15"/>
      <c r="M188" s="15"/>
    </row>
    <row r="189" spans="1:26" ht="15.75" x14ac:dyDescent="0.25">
      <c r="A189" s="16" t="s">
        <v>70</v>
      </c>
      <c r="B189" s="16"/>
      <c r="C189" s="16"/>
      <c r="D189" s="16"/>
    </row>
    <row r="190" spans="1:26" ht="15.75" x14ac:dyDescent="0.25">
      <c r="A190" s="91" t="s">
        <v>149</v>
      </c>
      <c r="B190" s="92"/>
      <c r="C190" s="92"/>
      <c r="D190" s="92"/>
      <c r="E190" s="92"/>
      <c r="F190" s="92"/>
      <c r="G190" s="92"/>
      <c r="H190" s="92"/>
      <c r="I190" s="92"/>
      <c r="J190" s="92"/>
      <c r="K190" s="92"/>
      <c r="L190" s="93"/>
      <c r="M190" s="93"/>
      <c r="N190" s="94"/>
      <c r="O190" s="94"/>
      <c r="P190" s="17"/>
      <c r="Q190" s="17"/>
      <c r="R190" s="17"/>
      <c r="S190" s="1" t="s">
        <v>122</v>
      </c>
      <c r="U190" s="89" t="s">
        <v>155</v>
      </c>
      <c r="V190" s="1" t="s">
        <v>157</v>
      </c>
      <c r="X190" s="1" t="s">
        <v>155</v>
      </c>
      <c r="Y190" s="1" t="s">
        <v>129</v>
      </c>
      <c r="Z190" s="1" t="s">
        <v>156</v>
      </c>
    </row>
    <row r="191" spans="1:26" ht="15.75" x14ac:dyDescent="0.25">
      <c r="A191" s="105"/>
      <c r="B191" s="386"/>
      <c r="C191" s="386"/>
      <c r="D191" s="386"/>
      <c r="E191" s="386"/>
      <c r="F191" s="386"/>
      <c r="G191" s="386"/>
      <c r="H191" s="386"/>
      <c r="I191" s="386"/>
      <c r="J191" s="386"/>
      <c r="K191" s="386"/>
      <c r="L191" s="386"/>
      <c r="M191" s="386"/>
      <c r="N191" s="106"/>
      <c r="O191" s="106"/>
      <c r="P191" s="17" t="str">
        <f t="shared" ref="P191:P196" si="3">IF(S191=FALSE,"",R191)</f>
        <v/>
      </c>
      <c r="Q191" s="17"/>
      <c r="R191" s="17" t="s">
        <v>243</v>
      </c>
      <c r="S191" s="95" t="b">
        <v>0</v>
      </c>
      <c r="T191" s="18" t="s">
        <v>33</v>
      </c>
      <c r="U191" s="89">
        <f>COUNTIF(V191:V196,V191)</f>
        <v>6</v>
      </c>
      <c r="V191" s="87" t="e">
        <f>IF(S191,T191,IF(S192,T192,IF(S193,T193,IF(S194,T194,IF(S195,T195,IF(S196,T196,IF(#REF!,#REF!)))))))</f>
        <v>#REF!</v>
      </c>
      <c r="W191" s="1" t="str">
        <f t="shared" ref="W191:W196" si="4">IF(U191=1,"abc","def")</f>
        <v>def</v>
      </c>
      <c r="X191" s="90">
        <f>COUNTIF(V191:V196,V191)</f>
        <v>6</v>
      </c>
      <c r="Y191" s="1" t="str">
        <f t="shared" ref="Y191:Y196" si="5">IF(X191=1,V191,"-")</f>
        <v>-</v>
      </c>
      <c r="Z191" s="1" t="str">
        <f t="shared" ref="Z191:Z196" si="6">IF(Y191=FALSE,"-",Y191)</f>
        <v>-</v>
      </c>
    </row>
    <row r="192" spans="1:26" ht="15" customHeight="1" x14ac:dyDescent="0.25">
      <c r="A192" s="107"/>
      <c r="B192" s="344"/>
      <c r="C192" s="344"/>
      <c r="D192" s="344"/>
      <c r="E192" s="344"/>
      <c r="F192" s="344"/>
      <c r="G192" s="344"/>
      <c r="H192" s="344"/>
      <c r="I192" s="344"/>
      <c r="J192" s="344"/>
      <c r="K192" s="344"/>
      <c r="L192" s="344"/>
      <c r="M192" s="344"/>
      <c r="N192" s="106"/>
      <c r="O192" s="106"/>
      <c r="P192" s="17" t="str">
        <f t="shared" si="3"/>
        <v/>
      </c>
      <c r="Q192" s="17"/>
      <c r="R192" s="17" t="s">
        <v>244</v>
      </c>
      <c r="S192" s="95" t="b">
        <v>0</v>
      </c>
      <c r="T192" s="18" t="s">
        <v>34</v>
      </c>
      <c r="U192" s="89">
        <f>COUNTIF(V192:V196,V192)</f>
        <v>5</v>
      </c>
      <c r="V192" s="87" t="e">
        <f>IF(S192,T192,IF(S193,T193,IF(S194,T194,IF(S195,T195,IF(S196,T196,IF(#REF!,#REF!,IF(#REF!,#REF!)))))))</f>
        <v>#REF!</v>
      </c>
      <c r="W192" s="1" t="str">
        <f t="shared" si="4"/>
        <v>def</v>
      </c>
      <c r="X192" s="90">
        <f>COUNTIF(V192:V196,V192)</f>
        <v>5</v>
      </c>
      <c r="Y192" s="1" t="str">
        <f t="shared" si="5"/>
        <v>-</v>
      </c>
      <c r="Z192" s="1" t="str">
        <f t="shared" si="6"/>
        <v>-</v>
      </c>
    </row>
    <row r="193" spans="1:26" ht="15" customHeight="1" x14ac:dyDescent="0.25">
      <c r="A193" s="107"/>
      <c r="B193" s="344"/>
      <c r="C193" s="344"/>
      <c r="D193" s="344"/>
      <c r="E193" s="344"/>
      <c r="F193" s="344"/>
      <c r="G193" s="344"/>
      <c r="H193" s="344"/>
      <c r="I193" s="344"/>
      <c r="J193" s="344"/>
      <c r="K193" s="344"/>
      <c r="L193" s="344"/>
      <c r="M193" s="344"/>
      <c r="N193" s="106"/>
      <c r="O193" s="106"/>
      <c r="P193" s="17" t="str">
        <f t="shared" si="3"/>
        <v/>
      </c>
      <c r="Q193" s="17"/>
      <c r="R193" s="17" t="s">
        <v>245</v>
      </c>
      <c r="S193" s="95" t="b">
        <v>0</v>
      </c>
      <c r="T193" s="18" t="s">
        <v>35</v>
      </c>
      <c r="U193" s="89">
        <f>COUNTIF(V193:V197,V193)</f>
        <v>4</v>
      </c>
      <c r="V193" s="87" t="e">
        <f>IF(S193,T193,IF(S194,T194,IF(S195,T195,IF(S196,T196,IF(#REF!,#REF!,IF(#REF!,#REF!,IF(#REF!,#REF!)))))))</f>
        <v>#REF!</v>
      </c>
      <c r="W193" s="1" t="str">
        <f t="shared" si="4"/>
        <v>def</v>
      </c>
      <c r="X193" s="90">
        <f>COUNTIF(V193:V197,V193)</f>
        <v>4</v>
      </c>
      <c r="Y193" s="1" t="str">
        <f t="shared" si="5"/>
        <v>-</v>
      </c>
      <c r="Z193" s="1" t="str">
        <f t="shared" si="6"/>
        <v>-</v>
      </c>
    </row>
    <row r="194" spans="1:26" ht="15" customHeight="1" x14ac:dyDescent="0.25">
      <c r="A194" s="107"/>
      <c r="B194" s="344"/>
      <c r="C194" s="344"/>
      <c r="D194" s="344"/>
      <c r="E194" s="344"/>
      <c r="F194" s="344"/>
      <c r="G194" s="344"/>
      <c r="H194" s="344"/>
      <c r="I194" s="344"/>
      <c r="J194" s="344"/>
      <c r="K194" s="344"/>
      <c r="L194" s="344"/>
      <c r="M194" s="344"/>
      <c r="N194" s="106"/>
      <c r="O194" s="106"/>
      <c r="P194" s="17" t="str">
        <f t="shared" si="3"/>
        <v/>
      </c>
      <c r="Q194" s="17"/>
      <c r="R194" s="17" t="s">
        <v>246</v>
      </c>
      <c r="S194" s="95" t="b">
        <v>0</v>
      </c>
      <c r="T194" s="18" t="s">
        <v>37</v>
      </c>
      <c r="U194" s="89">
        <f>COUNTIF(V194:V198,V194)</f>
        <v>3</v>
      </c>
      <c r="V194" s="87" t="e">
        <f>IF(S194,T194,IF(S195,T195,IF(S196,T196,IF(#REF!,#REF!,IF(#REF!,#REF!,IF(#REF!,#REF!,IF(#REF!,#REF!)))))))</f>
        <v>#REF!</v>
      </c>
      <c r="W194" s="1" t="str">
        <f t="shared" si="4"/>
        <v>def</v>
      </c>
      <c r="X194" s="90">
        <f>COUNTIF(V194:V198,V194)</f>
        <v>3</v>
      </c>
      <c r="Y194" s="1" t="str">
        <f t="shared" si="5"/>
        <v>-</v>
      </c>
      <c r="Z194" s="1" t="str">
        <f t="shared" si="6"/>
        <v>-</v>
      </c>
    </row>
    <row r="195" spans="1:26" ht="15" customHeight="1" x14ac:dyDescent="0.25">
      <c r="A195" s="107"/>
      <c r="B195" s="344"/>
      <c r="C195" s="344"/>
      <c r="D195" s="344"/>
      <c r="E195" s="344"/>
      <c r="F195" s="344"/>
      <c r="G195" s="344"/>
      <c r="H195" s="344"/>
      <c r="I195" s="344"/>
      <c r="J195" s="344"/>
      <c r="K195" s="344"/>
      <c r="L195" s="344"/>
      <c r="M195" s="344"/>
      <c r="N195" s="106"/>
      <c r="O195" s="106"/>
      <c r="P195" s="17" t="str">
        <f t="shared" si="3"/>
        <v/>
      </c>
      <c r="Q195" s="17"/>
      <c r="R195" s="17" t="s">
        <v>247</v>
      </c>
      <c r="S195" s="95" t="b">
        <v>0</v>
      </c>
      <c r="T195" s="18" t="s">
        <v>38</v>
      </c>
      <c r="U195" s="89">
        <f>COUNTIF(V195:V199,V195)</f>
        <v>2</v>
      </c>
      <c r="V195" s="87" t="e">
        <f>IF(S195,T195,IF(S196,T196,IF(#REF!,#REF!,IF(#REF!,#REF!,IF(#REF!,#REF!,IF(#REF!,#REF!,IF(#REF!,#REF!)))))))</f>
        <v>#REF!</v>
      </c>
      <c r="W195" s="1" t="str">
        <f t="shared" si="4"/>
        <v>def</v>
      </c>
      <c r="X195" s="90">
        <f>COUNTIF(V195:V199,V195)</f>
        <v>2</v>
      </c>
      <c r="Y195" s="1" t="str">
        <f t="shared" si="5"/>
        <v>-</v>
      </c>
      <c r="Z195" s="1" t="str">
        <f t="shared" si="6"/>
        <v>-</v>
      </c>
    </row>
    <row r="196" spans="1:26" ht="21.75" customHeight="1" x14ac:dyDescent="0.25">
      <c r="A196" s="107"/>
      <c r="B196" s="346" t="s">
        <v>278</v>
      </c>
      <c r="C196" s="346"/>
      <c r="D196" s="346"/>
      <c r="E196" s="346"/>
      <c r="F196" s="346"/>
      <c r="G196" s="346"/>
      <c r="H196" s="346"/>
      <c r="I196" s="346"/>
      <c r="J196" s="346"/>
      <c r="K196" s="346"/>
      <c r="L196" s="346"/>
      <c r="M196" s="346"/>
      <c r="N196" s="106"/>
      <c r="O196" s="106"/>
      <c r="P196" s="17" t="str">
        <f t="shared" si="3"/>
        <v/>
      </c>
      <c r="Q196" s="17"/>
      <c r="R196" s="17" t="s">
        <v>248</v>
      </c>
      <c r="S196" s="95" t="b">
        <v>0</v>
      </c>
      <c r="T196" s="18" t="s">
        <v>144</v>
      </c>
      <c r="U196" s="89">
        <f>COUNTIF(V196:V200,V196)</f>
        <v>1</v>
      </c>
      <c r="V196" s="87" t="e">
        <f>IF(S196,T196,IF(#REF!,#REF!,IF(#REF!,#REF!,IF(#REF!,#REF!,IF(#REF!,#REF!,IF(#REF!,#REF!,IF(#REF!,#REF!)))))))</f>
        <v>#REF!</v>
      </c>
      <c r="W196" s="1" t="str">
        <f t="shared" si="4"/>
        <v>abc</v>
      </c>
      <c r="X196" s="90">
        <f>COUNTIF(V196:V200,V196)</f>
        <v>1</v>
      </c>
      <c r="Y196" s="1" t="e">
        <f t="shared" si="5"/>
        <v>#REF!</v>
      </c>
      <c r="Z196" s="1" t="e">
        <f t="shared" si="6"/>
        <v>#REF!</v>
      </c>
    </row>
    <row r="197" spans="1:26" ht="18.75" customHeight="1" x14ac:dyDescent="0.25">
      <c r="A197" s="390" t="s">
        <v>20</v>
      </c>
      <c r="B197" s="391"/>
      <c r="C197" s="391"/>
      <c r="D197" s="391"/>
      <c r="E197" s="391"/>
      <c r="F197" s="391"/>
      <c r="G197" s="391"/>
      <c r="H197" s="391"/>
      <c r="I197" s="391"/>
      <c r="J197" s="391"/>
      <c r="K197" s="391"/>
      <c r="L197" s="392"/>
      <c r="M197" s="19"/>
      <c r="T197" s="234" t="s">
        <v>145</v>
      </c>
    </row>
    <row r="198" spans="1:26" ht="17.25" customHeight="1" x14ac:dyDescent="0.25">
      <c r="A198" s="342"/>
      <c r="B198" s="350" t="s">
        <v>21</v>
      </c>
      <c r="C198" s="350"/>
      <c r="D198" s="350"/>
      <c r="E198" s="350"/>
      <c r="F198" s="350"/>
      <c r="G198" s="350"/>
      <c r="H198" s="350"/>
      <c r="I198" s="350"/>
      <c r="J198" s="350"/>
      <c r="K198" s="350"/>
      <c r="L198" s="350"/>
      <c r="M198" s="20"/>
      <c r="N198" s="20"/>
      <c r="O198" s="20"/>
      <c r="P198" s="20"/>
      <c r="Q198" s="20"/>
      <c r="R198" s="20"/>
      <c r="S198" s="20"/>
      <c r="T198" s="234" t="s">
        <v>146</v>
      </c>
      <c r="V198" s="1" t="s">
        <v>71</v>
      </c>
      <c r="Y198" s="1" t="s">
        <v>278</v>
      </c>
    </row>
    <row r="199" spans="1:26" ht="15.75" x14ac:dyDescent="0.25">
      <c r="A199" s="342"/>
      <c r="B199" s="110" t="s">
        <v>243</v>
      </c>
      <c r="C199" s="110" t="s">
        <v>244</v>
      </c>
      <c r="D199" s="110" t="s">
        <v>245</v>
      </c>
      <c r="E199" s="110" t="s">
        <v>246</v>
      </c>
      <c r="F199" s="110" t="s">
        <v>247</v>
      </c>
      <c r="G199" s="110" t="s">
        <v>248</v>
      </c>
      <c r="H199" s="110"/>
      <c r="I199" s="110"/>
      <c r="J199" s="110"/>
      <c r="K199" s="110"/>
      <c r="L199" s="110"/>
      <c r="M199" s="21"/>
      <c r="N199" s="21"/>
      <c r="O199" s="21"/>
      <c r="P199" s="21"/>
      <c r="Q199" s="21"/>
      <c r="R199" s="21"/>
      <c r="S199" s="21"/>
      <c r="T199" s="234" t="s">
        <v>147</v>
      </c>
      <c r="Y199" s="1" t="s">
        <v>279</v>
      </c>
    </row>
    <row r="200" spans="1:26" ht="15.75" x14ac:dyDescent="0.25">
      <c r="A200" s="254" t="str">
        <f>IF(Z178="-","",Z178)</f>
        <v/>
      </c>
      <c r="B200" s="108"/>
      <c r="C200" s="108"/>
      <c r="D200" s="108"/>
      <c r="E200" s="108"/>
      <c r="F200" s="108"/>
      <c r="G200" s="108"/>
      <c r="H200" s="108"/>
      <c r="I200" s="108"/>
      <c r="J200" s="108"/>
      <c r="K200" s="108"/>
      <c r="L200" s="108"/>
      <c r="M200" s="22"/>
      <c r="N200" s="22"/>
      <c r="O200" s="22"/>
      <c r="P200" s="22"/>
      <c r="Q200" s="22"/>
      <c r="R200" s="22"/>
      <c r="S200" s="22"/>
      <c r="T200" s="234" t="s">
        <v>148</v>
      </c>
    </row>
    <row r="201" spans="1:26" ht="15.75" x14ac:dyDescent="0.25">
      <c r="A201" s="254" t="str">
        <f t="shared" ref="A201:A209" si="7">IF(Z179="-","",Z179)</f>
        <v/>
      </c>
      <c r="B201" s="108"/>
      <c r="C201" s="108"/>
      <c r="D201" s="108"/>
      <c r="E201" s="108"/>
      <c r="F201" s="108"/>
      <c r="G201" s="108"/>
      <c r="H201" s="108"/>
      <c r="I201" s="108"/>
      <c r="J201" s="108"/>
      <c r="K201" s="108"/>
      <c r="L201" s="108"/>
      <c r="M201" s="22"/>
      <c r="N201" s="22"/>
      <c r="O201" s="22"/>
      <c r="P201" s="22"/>
      <c r="Q201" s="22"/>
      <c r="R201" s="22"/>
      <c r="S201" s="22"/>
    </row>
    <row r="202" spans="1:26" ht="15.75" x14ac:dyDescent="0.25">
      <c r="A202" s="254" t="str">
        <f t="shared" si="7"/>
        <v/>
      </c>
      <c r="B202" s="108"/>
      <c r="C202" s="108"/>
      <c r="D202" s="108"/>
      <c r="E202" s="108"/>
      <c r="F202" s="108"/>
      <c r="G202" s="108"/>
      <c r="H202" s="108"/>
      <c r="I202" s="108"/>
      <c r="J202" s="108"/>
      <c r="K202" s="108"/>
      <c r="L202" s="108"/>
      <c r="M202" s="22"/>
      <c r="N202" s="22"/>
      <c r="O202" s="22"/>
      <c r="P202" s="22"/>
      <c r="Q202" s="22"/>
      <c r="R202" s="22"/>
      <c r="S202" s="22"/>
    </row>
    <row r="203" spans="1:26" ht="15.75" x14ac:dyDescent="0.25">
      <c r="A203" s="254" t="str">
        <f t="shared" si="7"/>
        <v/>
      </c>
      <c r="B203" s="108"/>
      <c r="C203" s="108"/>
      <c r="D203" s="108"/>
      <c r="E203" s="108"/>
      <c r="F203" s="108"/>
      <c r="G203" s="108"/>
      <c r="H203" s="108"/>
      <c r="I203" s="108"/>
      <c r="J203" s="108"/>
      <c r="K203" s="108"/>
      <c r="L203" s="108"/>
      <c r="M203" s="22"/>
      <c r="N203" s="22"/>
      <c r="O203" s="22"/>
      <c r="P203" s="22"/>
      <c r="Q203" s="22"/>
      <c r="R203" s="22"/>
      <c r="S203" s="22"/>
    </row>
    <row r="204" spans="1:26" ht="15.75" x14ac:dyDescent="0.25">
      <c r="A204" s="254" t="str">
        <f t="shared" si="7"/>
        <v/>
      </c>
      <c r="B204" s="108"/>
      <c r="C204" s="108"/>
      <c r="D204" s="108"/>
      <c r="E204" s="108"/>
      <c r="F204" s="108"/>
      <c r="G204" s="108"/>
      <c r="H204" s="108"/>
      <c r="I204" s="108"/>
      <c r="J204" s="108"/>
      <c r="K204" s="108"/>
      <c r="L204" s="108"/>
      <c r="M204" s="22"/>
      <c r="N204" s="22"/>
      <c r="O204" s="22"/>
      <c r="P204" s="22"/>
      <c r="Q204" s="22"/>
      <c r="R204" s="22"/>
      <c r="S204" s="22"/>
    </row>
    <row r="205" spans="1:26" ht="15.75" x14ac:dyDescent="0.25">
      <c r="A205" s="254" t="str">
        <f t="shared" si="7"/>
        <v/>
      </c>
      <c r="B205" s="108"/>
      <c r="C205" s="108"/>
      <c r="D205" s="108"/>
      <c r="E205" s="108"/>
      <c r="F205" s="108"/>
      <c r="G205" s="108"/>
      <c r="H205" s="108"/>
      <c r="I205" s="108"/>
      <c r="J205" s="108"/>
      <c r="K205" s="108"/>
      <c r="L205" s="108"/>
      <c r="M205" s="22"/>
      <c r="N205" s="22"/>
      <c r="O205" s="22"/>
      <c r="P205" s="22"/>
      <c r="Q205" s="22"/>
      <c r="R205" s="22"/>
      <c r="S205" s="22"/>
    </row>
    <row r="206" spans="1:26" ht="15.75" x14ac:dyDescent="0.25">
      <c r="A206" s="254" t="str">
        <f t="shared" si="7"/>
        <v/>
      </c>
      <c r="B206" s="108"/>
      <c r="C206" s="108"/>
      <c r="D206" s="108"/>
      <c r="E206" s="108"/>
      <c r="F206" s="108"/>
      <c r="G206" s="108"/>
      <c r="H206" s="108"/>
      <c r="I206" s="108"/>
      <c r="J206" s="108"/>
      <c r="K206" s="108"/>
      <c r="L206" s="108"/>
      <c r="M206" s="22"/>
      <c r="N206" s="22"/>
      <c r="O206" s="22"/>
      <c r="P206" s="22"/>
      <c r="Q206" s="22"/>
      <c r="R206" s="22"/>
      <c r="S206" s="22"/>
    </row>
    <row r="207" spans="1:26" ht="15.75" x14ac:dyDescent="0.25">
      <c r="A207" s="254" t="str">
        <f t="shared" si="7"/>
        <v/>
      </c>
      <c r="B207" s="108"/>
      <c r="C207" s="108"/>
      <c r="D207" s="108"/>
      <c r="E207" s="108"/>
      <c r="F207" s="108"/>
      <c r="G207" s="108"/>
      <c r="H207" s="108"/>
      <c r="I207" s="108"/>
      <c r="J207" s="108"/>
      <c r="K207" s="108"/>
      <c r="L207" s="108"/>
      <c r="M207" s="22"/>
      <c r="N207" s="22"/>
      <c r="O207" s="22"/>
      <c r="P207" s="22"/>
      <c r="Q207" s="22"/>
      <c r="R207" s="22"/>
      <c r="S207" s="22"/>
    </row>
    <row r="208" spans="1:26" ht="15.75" x14ac:dyDescent="0.25">
      <c r="A208" s="254" t="str">
        <f t="shared" si="7"/>
        <v/>
      </c>
      <c r="B208" s="108"/>
      <c r="C208" s="108"/>
      <c r="D208" s="108"/>
      <c r="E208" s="108"/>
      <c r="F208" s="108"/>
      <c r="G208" s="108"/>
      <c r="H208" s="108"/>
      <c r="I208" s="108"/>
      <c r="J208" s="108"/>
      <c r="K208" s="108"/>
      <c r="L208" s="108"/>
      <c r="M208" s="22"/>
      <c r="N208" s="22"/>
      <c r="O208" s="22"/>
      <c r="P208" s="22"/>
      <c r="Q208" s="22"/>
      <c r="R208" s="22"/>
      <c r="S208" s="22"/>
    </row>
    <row r="209" spans="1:19" ht="15.75" x14ac:dyDescent="0.25">
      <c r="A209" s="254" t="str">
        <f t="shared" si="7"/>
        <v/>
      </c>
      <c r="B209" s="108"/>
      <c r="C209" s="108"/>
      <c r="D209" s="108"/>
      <c r="E209" s="108"/>
      <c r="F209" s="108"/>
      <c r="G209" s="108"/>
      <c r="H209" s="108"/>
      <c r="I209" s="108"/>
      <c r="J209" s="108"/>
      <c r="K209" s="108"/>
      <c r="L209" s="108"/>
      <c r="M209" s="22"/>
      <c r="N209" s="22"/>
      <c r="O209" s="22"/>
      <c r="P209" s="22"/>
      <c r="Q209" s="22"/>
      <c r="R209" s="22"/>
      <c r="S209" s="22"/>
    </row>
    <row r="210" spans="1:19" ht="15.75" x14ac:dyDescent="0.25">
      <c r="A210" s="100"/>
      <c r="B210" s="101"/>
      <c r="C210" s="101"/>
      <c r="D210" s="101"/>
      <c r="E210" s="101"/>
      <c r="F210" s="101"/>
      <c r="G210" s="101"/>
      <c r="H210" s="101"/>
      <c r="I210" s="101"/>
      <c r="J210" s="101"/>
      <c r="K210" s="101"/>
      <c r="L210" s="101"/>
      <c r="M210" s="22"/>
      <c r="N210" s="22"/>
      <c r="O210" s="22"/>
      <c r="P210" s="22"/>
      <c r="Q210" s="22"/>
      <c r="R210" s="22"/>
      <c r="S210" s="22"/>
    </row>
    <row r="211" spans="1:19" ht="15.75" x14ac:dyDescent="0.25">
      <c r="A211" s="100"/>
      <c r="B211" s="101"/>
      <c r="C211" s="101"/>
      <c r="D211" s="101"/>
      <c r="E211" s="101"/>
      <c r="F211" s="101"/>
      <c r="G211" s="101"/>
      <c r="H211" s="101"/>
      <c r="I211" s="101"/>
      <c r="J211" s="101"/>
      <c r="K211" s="101"/>
      <c r="L211" s="101"/>
      <c r="M211" s="22"/>
      <c r="N211" s="22"/>
      <c r="O211" s="22"/>
      <c r="P211" s="22"/>
      <c r="Q211" s="22"/>
      <c r="R211" s="22"/>
      <c r="S211" s="22"/>
    </row>
    <row r="212" spans="1:19" ht="15.75" x14ac:dyDescent="0.25">
      <c r="A212" s="100"/>
      <c r="B212" s="101"/>
      <c r="C212" s="101"/>
      <c r="D212" s="101"/>
      <c r="E212" s="101"/>
      <c r="F212" s="101"/>
      <c r="G212" s="101"/>
      <c r="H212" s="101"/>
      <c r="I212" s="101"/>
      <c r="J212" s="101"/>
      <c r="K212" s="101"/>
      <c r="L212" s="101"/>
      <c r="M212" s="22"/>
      <c r="N212" s="22"/>
      <c r="O212" s="22"/>
      <c r="P212" s="22"/>
      <c r="Q212" s="22"/>
      <c r="R212" s="22"/>
      <c r="S212" s="22"/>
    </row>
    <row r="213" spans="1:19" ht="15.75" x14ac:dyDescent="0.25">
      <c r="A213" s="100"/>
      <c r="B213" s="101"/>
      <c r="C213" s="101"/>
      <c r="D213" s="101"/>
      <c r="E213" s="101"/>
      <c r="F213" s="101"/>
      <c r="G213" s="101"/>
      <c r="H213" s="101"/>
      <c r="I213" s="101"/>
      <c r="J213" s="101"/>
      <c r="K213" s="101"/>
      <c r="L213" s="101"/>
      <c r="M213" s="22"/>
      <c r="N213" s="22"/>
      <c r="O213" s="22"/>
      <c r="P213" s="22"/>
      <c r="Q213" s="22"/>
      <c r="R213" s="22"/>
      <c r="S213" s="22"/>
    </row>
    <row r="214" spans="1:19" ht="15.75" x14ac:dyDescent="0.25">
      <c r="A214" s="100"/>
      <c r="B214" s="101"/>
      <c r="C214" s="101"/>
      <c r="D214" s="101"/>
      <c r="E214" s="101"/>
      <c r="F214" s="101"/>
      <c r="G214" s="101"/>
      <c r="H214" s="101"/>
      <c r="I214" s="101"/>
      <c r="J214" s="101"/>
      <c r="K214" s="101"/>
      <c r="L214" s="101"/>
      <c r="M214" s="22"/>
      <c r="N214" s="22"/>
      <c r="O214" s="22"/>
      <c r="P214" s="22"/>
      <c r="Q214" s="22"/>
      <c r="R214" s="22"/>
      <c r="S214" s="22"/>
    </row>
    <row r="215" spans="1:19" ht="15.75" x14ac:dyDescent="0.25">
      <c r="A215" s="100"/>
      <c r="B215" s="101"/>
      <c r="C215" s="101"/>
      <c r="D215" s="101"/>
      <c r="E215" s="101"/>
      <c r="F215" s="101"/>
      <c r="G215" s="101"/>
      <c r="H215" s="101"/>
      <c r="I215" s="101"/>
      <c r="J215" s="101"/>
      <c r="K215" s="101"/>
      <c r="L215" s="101"/>
      <c r="M215" s="22"/>
      <c r="N215" s="22"/>
      <c r="O215" s="22"/>
      <c r="P215" s="22"/>
      <c r="Q215" s="22"/>
      <c r="R215" s="22"/>
      <c r="S215" s="22"/>
    </row>
    <row r="216" spans="1:19" ht="15.75" x14ac:dyDescent="0.25">
      <c r="A216" s="100"/>
      <c r="B216" s="101"/>
      <c r="C216" s="101"/>
      <c r="D216" s="101"/>
      <c r="E216" s="101"/>
      <c r="F216" s="101"/>
      <c r="G216" s="101"/>
      <c r="H216" s="101"/>
      <c r="I216" s="101"/>
      <c r="J216" s="101"/>
      <c r="K216" s="101"/>
      <c r="L216" s="101"/>
      <c r="M216" s="102"/>
      <c r="N216" s="102"/>
      <c r="O216" s="22"/>
      <c r="P216" s="22"/>
      <c r="Q216" s="22"/>
      <c r="R216" s="22"/>
      <c r="S216" s="22"/>
    </row>
    <row r="217" spans="1:19" x14ac:dyDescent="0.25">
      <c r="A217" s="345" t="s">
        <v>119</v>
      </c>
      <c r="B217" s="345"/>
      <c r="C217" s="345"/>
      <c r="D217" s="345"/>
      <c r="E217" s="345"/>
      <c r="F217" s="345"/>
      <c r="G217" s="345"/>
      <c r="H217" s="345"/>
      <c r="I217" s="345"/>
      <c r="J217" s="345"/>
      <c r="K217" s="345"/>
      <c r="L217" s="345"/>
      <c r="M217" s="345"/>
      <c r="N217" s="345"/>
      <c r="O217" s="345"/>
      <c r="P217" s="345"/>
      <c r="Q217" s="345"/>
      <c r="R217" s="345"/>
      <c r="S217" s="345"/>
    </row>
    <row r="218" spans="1:19" ht="16.5" thickBot="1" x14ac:dyDescent="0.3">
      <c r="A218" s="347" t="s">
        <v>39</v>
      </c>
      <c r="B218" s="347"/>
      <c r="C218" s="347"/>
      <c r="D218" s="347"/>
      <c r="E218" s="347"/>
      <c r="F218" s="347"/>
      <c r="G218" s="347"/>
    </row>
    <row r="219" spans="1:19" ht="65.25" customHeight="1" x14ac:dyDescent="0.25">
      <c r="A219" s="111"/>
      <c r="B219" s="112" t="s">
        <v>40</v>
      </c>
      <c r="C219" s="112" t="s">
        <v>41</v>
      </c>
      <c r="D219" s="112" t="s">
        <v>42</v>
      </c>
      <c r="E219" s="112" t="s">
        <v>43</v>
      </c>
      <c r="F219" s="112" t="s">
        <v>44</v>
      </c>
      <c r="G219" s="251" t="s">
        <v>6</v>
      </c>
      <c r="H219" s="253" t="s">
        <v>257</v>
      </c>
      <c r="I219" s="394" t="s">
        <v>72</v>
      </c>
      <c r="J219" s="394"/>
      <c r="K219" s="394" t="s">
        <v>198</v>
      </c>
      <c r="L219" s="394"/>
    </row>
    <row r="220" spans="1:19" ht="14.1" customHeight="1" x14ac:dyDescent="0.25">
      <c r="A220" s="254" t="str">
        <f t="shared" ref="A220:A229" si="8">IF(Z178="-","",Z178)</f>
        <v/>
      </c>
      <c r="B220" s="139" t="str">
        <f>IF('Indirect - Survey'!J6&gt;0,'Indirect - Survey'!J6/$D130,"")</f>
        <v/>
      </c>
      <c r="C220" s="139" t="str">
        <f>IF('Indirect - Survey'!K6&gt;0,'Indirect - Survey'!K6/$D130,"")</f>
        <v/>
      </c>
      <c r="D220" s="139" t="str">
        <f>IF('Indirect - Survey'!L6&gt;0,'Indirect - Survey'!L6/$D130,"")</f>
        <v/>
      </c>
      <c r="E220" s="139" t="str">
        <f>IF('Indirect - Survey'!M6&gt;0,'Indirect - Survey'!M6/$D130,"")</f>
        <v/>
      </c>
      <c r="F220" s="139" t="str">
        <f>IF('Indirect - Survey'!N6&gt;0,'Indirect - Survey'!N6/$D130,"")</f>
        <v/>
      </c>
      <c r="G220" s="25" t="str">
        <f>IF(SUM(B220:F220)&gt;0,SUM(B220:F220),"")</f>
        <v/>
      </c>
      <c r="H220" s="252" t="str">
        <f>IF('Indirect - Survey'!C280&gt;0,'Indirect - Survey'!C280,"")</f>
        <v/>
      </c>
      <c r="I220" s="395" t="str">
        <f>IF(SUM(B220:C220)&gt;0,SUM(B220:C220),"")</f>
        <v/>
      </c>
      <c r="J220" s="396"/>
      <c r="K220" s="348" t="str">
        <f t="shared" ref="K220:K229" si="9">IF(I220="","",(I220*$D$130))</f>
        <v/>
      </c>
      <c r="L220" s="349"/>
    </row>
    <row r="221" spans="1:19" ht="14.1" customHeight="1" x14ac:dyDescent="0.25">
      <c r="A221" s="254" t="str">
        <f t="shared" si="8"/>
        <v/>
      </c>
      <c r="B221" s="139" t="str">
        <f>IF('Indirect - Survey'!J7&gt;0,'Indirect - Survey'!J7/$D130,"")</f>
        <v/>
      </c>
      <c r="C221" s="139" t="str">
        <f>IF('Indirect - Survey'!K7&gt;0,'Indirect - Survey'!K7/$D130,"")</f>
        <v/>
      </c>
      <c r="D221" s="139" t="str">
        <f>IF('Indirect - Survey'!L7&gt;0,'Indirect - Survey'!L7/$D130,"")</f>
        <v/>
      </c>
      <c r="E221" s="139" t="str">
        <f>IF('Indirect - Survey'!M7&gt;0,'Indirect - Survey'!M7/$D130,"")</f>
        <v/>
      </c>
      <c r="F221" s="139" t="str">
        <f>IF('Indirect - Survey'!N7&gt;0,'Indirect - Survey'!N7/$D130,"")</f>
        <v/>
      </c>
      <c r="G221" s="25" t="str">
        <f t="shared" ref="G221:G229" si="10">IF(SUM(B221:F221)&gt;0,SUM(B221:F221),"")</f>
        <v/>
      </c>
      <c r="H221" s="252" t="str">
        <f>IF('Indirect - Survey'!C281&gt;0,'Indirect - Survey'!C281,"")</f>
        <v/>
      </c>
      <c r="I221" s="395" t="str">
        <f t="shared" ref="I221:I229" si="11">IF(SUM(B221:C221)&gt;0,SUM(B221:C221),"")</f>
        <v/>
      </c>
      <c r="J221" s="396"/>
      <c r="K221" s="348" t="str">
        <f t="shared" si="9"/>
        <v/>
      </c>
      <c r="L221" s="349"/>
    </row>
    <row r="222" spans="1:19" ht="14.1" customHeight="1" x14ac:dyDescent="0.25">
      <c r="A222" s="254" t="str">
        <f t="shared" si="8"/>
        <v/>
      </c>
      <c r="B222" s="139" t="str">
        <f>IF('Indirect - Survey'!J8&gt;0,'Indirect - Survey'!J8/$D130,"")</f>
        <v/>
      </c>
      <c r="C222" s="139" t="str">
        <f>IF('Indirect - Survey'!K8&gt;0,'Indirect - Survey'!K8/$D130,"")</f>
        <v/>
      </c>
      <c r="D222" s="139" t="str">
        <f>IF('Indirect - Survey'!L8&gt;0,'Indirect - Survey'!L8/$D130,"")</f>
        <v/>
      </c>
      <c r="E222" s="139" t="str">
        <f>IF('Indirect - Survey'!M8&gt;0,'Indirect - Survey'!M8/$D130,"")</f>
        <v/>
      </c>
      <c r="F222" s="139" t="str">
        <f>IF('Indirect - Survey'!N8&gt;0,'Indirect - Survey'!N8/$D130,"")</f>
        <v/>
      </c>
      <c r="G222" s="25" t="str">
        <f t="shared" si="10"/>
        <v/>
      </c>
      <c r="H222" s="252" t="str">
        <f>IF('Indirect - Survey'!C282&gt;0,'Indirect - Survey'!C282,"")</f>
        <v/>
      </c>
      <c r="I222" s="395" t="str">
        <f t="shared" si="11"/>
        <v/>
      </c>
      <c r="J222" s="396"/>
      <c r="K222" s="348" t="str">
        <f t="shared" si="9"/>
        <v/>
      </c>
      <c r="L222" s="349"/>
    </row>
    <row r="223" spans="1:19" ht="14.1" customHeight="1" x14ac:dyDescent="0.25">
      <c r="A223" s="254" t="str">
        <f t="shared" si="8"/>
        <v/>
      </c>
      <c r="B223" s="139" t="str">
        <f>IF('Indirect - Survey'!J9&gt;0,'Indirect - Survey'!J9/$D130,"")</f>
        <v/>
      </c>
      <c r="C223" s="139" t="str">
        <f>IF('Indirect - Survey'!K9&gt;0,'Indirect - Survey'!K9/$D130,"")</f>
        <v/>
      </c>
      <c r="D223" s="139" t="str">
        <f>IF('Indirect - Survey'!L9&gt;0,'Indirect - Survey'!L9/$D130,"")</f>
        <v/>
      </c>
      <c r="E223" s="139" t="str">
        <f>IF('Indirect - Survey'!M9&gt;0,'Indirect - Survey'!M9/$D130,"")</f>
        <v/>
      </c>
      <c r="F223" s="139" t="str">
        <f>IF('Indirect - Survey'!N9&gt;0,'Indirect - Survey'!N9/$D130,"")</f>
        <v/>
      </c>
      <c r="G223" s="25" t="str">
        <f t="shared" si="10"/>
        <v/>
      </c>
      <c r="H223" s="252" t="str">
        <f>IF('Indirect - Survey'!C283&gt;0,'Indirect - Survey'!C283,"")</f>
        <v/>
      </c>
      <c r="I223" s="395" t="str">
        <f t="shared" si="11"/>
        <v/>
      </c>
      <c r="J223" s="396"/>
      <c r="K223" s="348" t="str">
        <f t="shared" si="9"/>
        <v/>
      </c>
      <c r="L223" s="349"/>
    </row>
    <row r="224" spans="1:19" ht="14.1" customHeight="1" x14ac:dyDescent="0.25">
      <c r="A224" s="254" t="str">
        <f t="shared" si="8"/>
        <v/>
      </c>
      <c r="B224" s="139" t="str">
        <f>IF('Indirect - Survey'!J10&gt;0,'Indirect - Survey'!J10/$D130,"")</f>
        <v/>
      </c>
      <c r="C224" s="139" t="str">
        <f>IF('Indirect - Survey'!K10&gt;0,'Indirect - Survey'!K10/$D130,"")</f>
        <v/>
      </c>
      <c r="D224" s="139" t="str">
        <f>IF('Indirect - Survey'!L10&gt;0,'Indirect - Survey'!L10/$D130,"")</f>
        <v/>
      </c>
      <c r="E224" s="139" t="str">
        <f>IF('Indirect - Survey'!M10&gt;0,'Indirect - Survey'!M10/$D130,"")</f>
        <v/>
      </c>
      <c r="F224" s="139" t="str">
        <f>IF('Indirect - Survey'!N10&gt;0,'Indirect - Survey'!N10/$D130,"")</f>
        <v/>
      </c>
      <c r="G224" s="25" t="str">
        <f t="shared" si="10"/>
        <v/>
      </c>
      <c r="H224" s="252" t="str">
        <f>IF('Indirect - Survey'!C284&gt;0,'Indirect - Survey'!C284,"")</f>
        <v/>
      </c>
      <c r="I224" s="395" t="str">
        <f t="shared" si="11"/>
        <v/>
      </c>
      <c r="J224" s="396"/>
      <c r="K224" s="348" t="str">
        <f t="shared" si="9"/>
        <v/>
      </c>
      <c r="L224" s="349"/>
    </row>
    <row r="225" spans="1:25" ht="14.1" customHeight="1" x14ac:dyDescent="0.25">
      <c r="A225" s="254" t="str">
        <f t="shared" si="8"/>
        <v/>
      </c>
      <c r="B225" s="139" t="str">
        <f>IF('Indirect - Survey'!J11&gt;0,'Indirect - Survey'!J11/$D130,"")</f>
        <v/>
      </c>
      <c r="C225" s="139" t="str">
        <f>IF('Indirect - Survey'!K11&gt;0,'Indirect - Survey'!K11/$D130,"")</f>
        <v/>
      </c>
      <c r="D225" s="139" t="str">
        <f>IF('Indirect - Survey'!L11&gt;0,'Indirect - Survey'!L11/$D130,"")</f>
        <v/>
      </c>
      <c r="E225" s="139" t="str">
        <f>IF('Indirect - Survey'!M11&gt;0,'Indirect - Survey'!M11/$D130,"")</f>
        <v/>
      </c>
      <c r="F225" s="139" t="str">
        <f>IF('Indirect - Survey'!N11&gt;0,'Indirect - Survey'!N11/$D130,"")</f>
        <v/>
      </c>
      <c r="G225" s="25" t="str">
        <f t="shared" si="10"/>
        <v/>
      </c>
      <c r="H225" s="252" t="str">
        <f>IF('Indirect - Survey'!C285&gt;0,'Indirect - Survey'!C285,"")</f>
        <v/>
      </c>
      <c r="I225" s="395" t="str">
        <f t="shared" si="11"/>
        <v/>
      </c>
      <c r="J225" s="396"/>
      <c r="K225" s="348" t="str">
        <f t="shared" si="9"/>
        <v/>
      </c>
      <c r="L225" s="349"/>
    </row>
    <row r="226" spans="1:25" ht="14.1" customHeight="1" x14ac:dyDescent="0.25">
      <c r="A226" s="254" t="str">
        <f t="shared" si="8"/>
        <v/>
      </c>
      <c r="B226" s="139" t="str">
        <f>IF('Indirect - Survey'!J12&gt;0,'Indirect - Survey'!J12/$D130,"")</f>
        <v/>
      </c>
      <c r="C226" s="139" t="str">
        <f>IF('Indirect - Survey'!K12&gt;0,'Indirect - Survey'!K12/$D130,"")</f>
        <v/>
      </c>
      <c r="D226" s="139" t="str">
        <f>IF('Indirect - Survey'!L12&gt;0,'Indirect - Survey'!L12/$D130,"")</f>
        <v/>
      </c>
      <c r="E226" s="139" t="str">
        <f>IF('Indirect - Survey'!M12&gt;0,'Indirect - Survey'!M12/$D130,"")</f>
        <v/>
      </c>
      <c r="F226" s="139" t="str">
        <f>IF('Indirect - Survey'!N12&gt;0,'Indirect - Survey'!N12/$D130,"")</f>
        <v/>
      </c>
      <c r="G226" s="25" t="str">
        <f t="shared" si="10"/>
        <v/>
      </c>
      <c r="H226" s="252" t="str">
        <f>IF('Indirect - Survey'!C286&gt;0,'Indirect - Survey'!C286,"")</f>
        <v/>
      </c>
      <c r="I226" s="395" t="str">
        <f t="shared" si="11"/>
        <v/>
      </c>
      <c r="J226" s="396"/>
      <c r="K226" s="348" t="str">
        <f t="shared" si="9"/>
        <v/>
      </c>
      <c r="L226" s="349"/>
    </row>
    <row r="227" spans="1:25" ht="14.1" customHeight="1" x14ac:dyDescent="0.25">
      <c r="A227" s="254" t="str">
        <f t="shared" si="8"/>
        <v/>
      </c>
      <c r="B227" s="139" t="str">
        <f>IF('Indirect - Survey'!J13&gt;0,'Indirect - Survey'!J13/$D130,"")</f>
        <v/>
      </c>
      <c r="C227" s="139" t="str">
        <f>IF('Indirect - Survey'!K13&gt;0,'Indirect - Survey'!K13/$D130,"")</f>
        <v/>
      </c>
      <c r="D227" s="139" t="str">
        <f>IF('Indirect - Survey'!L13&gt;0,'Indirect - Survey'!L13/$D130,"")</f>
        <v/>
      </c>
      <c r="E227" s="139" t="str">
        <f>IF('Indirect - Survey'!M13&gt;0,'Indirect - Survey'!M13/$D130,"")</f>
        <v/>
      </c>
      <c r="F227" s="139" t="str">
        <f>IF('Indirect - Survey'!N13&gt;0,'Indirect - Survey'!N13/$D130,"")</f>
        <v/>
      </c>
      <c r="G227" s="25" t="str">
        <f t="shared" si="10"/>
        <v/>
      </c>
      <c r="H227" s="252" t="str">
        <f>IF('Indirect - Survey'!C287&gt;0,'Indirect - Survey'!C287,"")</f>
        <v/>
      </c>
      <c r="I227" s="395" t="str">
        <f t="shared" si="11"/>
        <v/>
      </c>
      <c r="J227" s="396"/>
      <c r="K227" s="348" t="str">
        <f t="shared" si="9"/>
        <v/>
      </c>
      <c r="L227" s="349"/>
    </row>
    <row r="228" spans="1:25" ht="20.25" customHeight="1" x14ac:dyDescent="0.25">
      <c r="A228" s="254" t="str">
        <f t="shared" si="8"/>
        <v/>
      </c>
      <c r="B228" s="139" t="str">
        <f>IF('Indirect - Survey'!J14&gt;0,'Indirect - Survey'!J14/$D130,"")</f>
        <v/>
      </c>
      <c r="C228" s="139" t="str">
        <f>IF('Indirect - Survey'!K14&gt;0,'Indirect - Survey'!K14/$D130,"")</f>
        <v/>
      </c>
      <c r="D228" s="139" t="str">
        <f>IF('Indirect - Survey'!L14&gt;0,'Indirect - Survey'!L14/$D130,"")</f>
        <v/>
      </c>
      <c r="E228" s="139" t="str">
        <f>IF('Indirect - Survey'!M14&gt;0,'Indirect - Survey'!M14/$D130,"")</f>
        <v/>
      </c>
      <c r="F228" s="139" t="str">
        <f>IF('Indirect - Survey'!N14&gt;0,'Indirect - Survey'!N14/$D130,"")</f>
        <v/>
      </c>
      <c r="G228" s="25" t="str">
        <f t="shared" si="10"/>
        <v/>
      </c>
      <c r="H228" s="252" t="str">
        <f>IF('Indirect - Survey'!C288&gt;0,'Indirect - Survey'!C288,"")</f>
        <v/>
      </c>
      <c r="I228" s="395" t="str">
        <f t="shared" si="11"/>
        <v/>
      </c>
      <c r="J228" s="396"/>
      <c r="K228" s="348" t="str">
        <f t="shared" si="9"/>
        <v/>
      </c>
      <c r="L228" s="349"/>
    </row>
    <row r="229" spans="1:25" ht="13.5" customHeight="1" x14ac:dyDescent="0.25">
      <c r="A229" s="254" t="str">
        <f t="shared" si="8"/>
        <v/>
      </c>
      <c r="B229" s="139" t="str">
        <f>IF('Indirect - Survey'!J15&gt;0,'Indirect - Survey'!J15/$D130,"")</f>
        <v/>
      </c>
      <c r="C229" s="139" t="str">
        <f>IF('Indirect - Survey'!K15&gt;0,'Indirect - Survey'!K15/$D130,"")</f>
        <v/>
      </c>
      <c r="D229" s="139" t="str">
        <f>IF('Indirect - Survey'!L15&gt;0,'Indirect - Survey'!L15/$D130,"")</f>
        <v/>
      </c>
      <c r="E229" s="139" t="str">
        <f>IF('Indirect - Survey'!M15&gt;0,'Indirect - Survey'!M15/$D130,"")</f>
        <v/>
      </c>
      <c r="F229" s="139" t="str">
        <f>IF('Indirect - Survey'!N15&gt;0,'Indirect - Survey'!N15/$D130,"")</f>
        <v/>
      </c>
      <c r="G229" s="25" t="str">
        <f t="shared" si="10"/>
        <v/>
      </c>
      <c r="H229" s="252" t="str">
        <f>IF('Indirect - Survey'!C289&gt;0,'Indirect - Survey'!C289,"")</f>
        <v/>
      </c>
      <c r="I229" s="395" t="str">
        <f t="shared" si="11"/>
        <v/>
      </c>
      <c r="J229" s="396"/>
      <c r="K229" s="348" t="str">
        <f t="shared" si="9"/>
        <v/>
      </c>
      <c r="L229" s="349"/>
    </row>
    <row r="230" spans="1:25" ht="45" hidden="1" customHeight="1" x14ac:dyDescent="0.25">
      <c r="A230" s="23" t="s">
        <v>36</v>
      </c>
      <c r="G230" s="24"/>
      <c r="H230" s="24"/>
      <c r="I230" s="24"/>
      <c r="J230" s="24"/>
    </row>
    <row r="231" spans="1:25" hidden="1" x14ac:dyDescent="0.25">
      <c r="A231" s="26"/>
    </row>
    <row r="232" spans="1:25" ht="17.25" hidden="1" customHeight="1" x14ac:dyDescent="0.25">
      <c r="A232" s="341"/>
      <c r="B232" s="351" t="s">
        <v>45</v>
      </c>
      <c r="C232" s="351"/>
      <c r="D232" s="351"/>
      <c r="E232" s="351"/>
      <c r="F232" s="351"/>
      <c r="G232" s="351"/>
      <c r="H232" s="351"/>
      <c r="I232" s="351"/>
      <c r="J232" s="351"/>
      <c r="K232" s="351"/>
      <c r="L232" s="351"/>
      <c r="M232" s="27"/>
      <c r="N232" s="27"/>
      <c r="O232" s="27"/>
      <c r="P232" s="27"/>
      <c r="Q232" s="27"/>
      <c r="R232" s="27"/>
      <c r="S232" s="27"/>
      <c r="T232" s="18"/>
      <c r="U232" s="88"/>
      <c r="V232" s="18"/>
      <c r="W232" s="18"/>
      <c r="X232" s="18"/>
      <c r="Y232" s="18"/>
    </row>
    <row r="233" spans="1:25" ht="15.75" hidden="1" x14ac:dyDescent="0.25">
      <c r="A233" s="341"/>
      <c r="B233" s="28" t="s">
        <v>22</v>
      </c>
      <c r="C233" s="28" t="s">
        <v>23</v>
      </c>
      <c r="D233" s="28" t="s">
        <v>24</v>
      </c>
      <c r="E233" s="28" t="s">
        <v>25</v>
      </c>
      <c r="F233" s="28" t="s">
        <v>26</v>
      </c>
      <c r="G233" s="28" t="s">
        <v>27</v>
      </c>
      <c r="H233" s="28" t="s">
        <v>28</v>
      </c>
      <c r="I233" s="28" t="s">
        <v>29</v>
      </c>
      <c r="J233" s="28" t="s">
        <v>30</v>
      </c>
      <c r="K233" s="28" t="s">
        <v>31</v>
      </c>
      <c r="L233" s="28" t="s">
        <v>32</v>
      </c>
      <c r="M233" s="29"/>
      <c r="N233" s="29"/>
      <c r="O233" s="29"/>
      <c r="P233" s="29"/>
      <c r="Q233" s="29"/>
      <c r="R233" s="29"/>
      <c r="S233" s="29"/>
      <c r="T233" s="30"/>
      <c r="U233" s="30"/>
      <c r="V233" s="30"/>
      <c r="W233" s="18"/>
      <c r="X233" s="18"/>
      <c r="Y233" s="18"/>
    </row>
    <row r="234" spans="1:25" ht="15.75" hidden="1" x14ac:dyDescent="0.25">
      <c r="A234" s="31" t="s">
        <v>33</v>
      </c>
      <c r="B234" s="32">
        <f t="shared" ref="B234:B243" si="12">IF(B200="yes",B220,-1)</f>
        <v>-1</v>
      </c>
      <c r="C234" s="32">
        <f t="shared" ref="C234:C243" si="13">IF(C200="yes",B220,-1)</f>
        <v>-1</v>
      </c>
      <c r="D234" s="32">
        <f t="shared" ref="D234:D243" si="14">IF(D200="yes",B220,-1)</f>
        <v>-1</v>
      </c>
      <c r="E234" s="32">
        <f t="shared" ref="E234:E243" si="15">IF(E200="yes",B220,-1)</f>
        <v>-1</v>
      </c>
      <c r="F234" s="32">
        <f t="shared" ref="F234:F243" si="16">IF(F200="yes",B220,-1)</f>
        <v>-1</v>
      </c>
      <c r="G234" s="32">
        <f t="shared" ref="G234:G243" si="17">IF(G200="yes",B220,-1)</f>
        <v>-1</v>
      </c>
      <c r="H234" s="32">
        <f t="shared" ref="H234:H243" si="18">IF(H200="yes",B220,-1)</f>
        <v>-1</v>
      </c>
      <c r="I234" s="32">
        <f t="shared" ref="I234:I243" si="19">IF(I200="yes",B220,-1)</f>
        <v>-1</v>
      </c>
      <c r="J234" s="32">
        <f t="shared" ref="J234:J243" si="20">IF(J200="yes",B220,-1)</f>
        <v>-1</v>
      </c>
      <c r="K234" s="32">
        <f t="shared" ref="K234:K243" si="21">IF(K200="yes",B220,-1)</f>
        <v>-1</v>
      </c>
      <c r="L234" s="32">
        <f t="shared" ref="L234:L243" si="22">IF(L200="yes",B220,-1)</f>
        <v>-1</v>
      </c>
      <c r="M234" s="33"/>
      <c r="N234" s="33"/>
      <c r="O234" s="33"/>
      <c r="P234" s="33"/>
      <c r="Q234" s="33"/>
      <c r="R234" s="33"/>
      <c r="S234" s="33"/>
      <c r="T234" s="34"/>
      <c r="U234" s="34"/>
      <c r="V234" s="30"/>
      <c r="W234" s="18"/>
      <c r="X234" s="18"/>
      <c r="Y234" s="18"/>
    </row>
    <row r="235" spans="1:25" ht="15.75" hidden="1" x14ac:dyDescent="0.25">
      <c r="A235" s="31" t="s">
        <v>34</v>
      </c>
      <c r="B235" s="32">
        <f t="shared" si="12"/>
        <v>-1</v>
      </c>
      <c r="C235" s="32">
        <f t="shared" si="13"/>
        <v>-1</v>
      </c>
      <c r="D235" s="35">
        <f t="shared" si="14"/>
        <v>-1</v>
      </c>
      <c r="E235" s="35">
        <f t="shared" si="15"/>
        <v>-1</v>
      </c>
      <c r="F235" s="35">
        <f t="shared" si="16"/>
        <v>-1</v>
      </c>
      <c r="G235" s="35">
        <f t="shared" si="17"/>
        <v>-1</v>
      </c>
      <c r="H235" s="35">
        <f t="shared" si="18"/>
        <v>-1</v>
      </c>
      <c r="I235" s="35">
        <f t="shared" si="19"/>
        <v>-1</v>
      </c>
      <c r="J235" s="35">
        <f t="shared" si="20"/>
        <v>-1</v>
      </c>
      <c r="K235" s="35">
        <f t="shared" si="21"/>
        <v>-1</v>
      </c>
      <c r="L235" s="35">
        <f t="shared" si="22"/>
        <v>-1</v>
      </c>
      <c r="M235" s="36"/>
      <c r="N235" s="37"/>
      <c r="O235" s="37"/>
      <c r="P235" s="37"/>
      <c r="Q235" s="37"/>
      <c r="R235" s="37"/>
      <c r="S235" s="37"/>
      <c r="T235" s="34"/>
      <c r="U235" s="34"/>
      <c r="V235" s="30"/>
      <c r="W235" s="18"/>
      <c r="X235" s="18"/>
      <c r="Y235" s="18"/>
    </row>
    <row r="236" spans="1:25" ht="15.75" hidden="1" x14ac:dyDescent="0.25">
      <c r="A236" s="31" t="s">
        <v>35</v>
      </c>
      <c r="B236" s="32">
        <f t="shared" si="12"/>
        <v>-1</v>
      </c>
      <c r="C236" s="32">
        <f t="shared" si="13"/>
        <v>-1</v>
      </c>
      <c r="D236" s="35">
        <f t="shared" si="14"/>
        <v>-1</v>
      </c>
      <c r="E236" s="35">
        <f t="shared" si="15"/>
        <v>-1</v>
      </c>
      <c r="F236" s="35">
        <f t="shared" si="16"/>
        <v>-1</v>
      </c>
      <c r="G236" s="35">
        <f t="shared" si="17"/>
        <v>-1</v>
      </c>
      <c r="H236" s="35">
        <f t="shared" si="18"/>
        <v>-1</v>
      </c>
      <c r="I236" s="35">
        <f t="shared" si="19"/>
        <v>-1</v>
      </c>
      <c r="J236" s="35">
        <f t="shared" si="20"/>
        <v>-1</v>
      </c>
      <c r="K236" s="35">
        <f t="shared" si="21"/>
        <v>-1</v>
      </c>
      <c r="L236" s="35">
        <f t="shared" si="22"/>
        <v>-1</v>
      </c>
      <c r="M236" s="36"/>
      <c r="N236" s="37"/>
      <c r="O236" s="37"/>
      <c r="P236" s="37"/>
      <c r="Q236" s="37"/>
      <c r="R236" s="37"/>
      <c r="S236" s="37"/>
      <c r="T236" s="34"/>
      <c r="U236" s="34"/>
      <c r="V236" s="30"/>
      <c r="W236" s="18"/>
      <c r="X236" s="18"/>
      <c r="Y236" s="18"/>
    </row>
    <row r="237" spans="1:25" ht="15.75" hidden="1" x14ac:dyDescent="0.25">
      <c r="A237" s="31" t="s">
        <v>37</v>
      </c>
      <c r="B237" s="32">
        <f t="shared" si="12"/>
        <v>-1</v>
      </c>
      <c r="C237" s="32">
        <f t="shared" si="13"/>
        <v>-1</v>
      </c>
      <c r="D237" s="35">
        <f t="shared" si="14"/>
        <v>-1</v>
      </c>
      <c r="E237" s="35">
        <f t="shared" si="15"/>
        <v>-1</v>
      </c>
      <c r="F237" s="35">
        <f t="shared" si="16"/>
        <v>-1</v>
      </c>
      <c r="G237" s="35">
        <f t="shared" si="17"/>
        <v>-1</v>
      </c>
      <c r="H237" s="35">
        <f t="shared" si="18"/>
        <v>-1</v>
      </c>
      <c r="I237" s="35">
        <f t="shared" si="19"/>
        <v>-1</v>
      </c>
      <c r="J237" s="35">
        <f t="shared" si="20"/>
        <v>-1</v>
      </c>
      <c r="K237" s="35">
        <f t="shared" si="21"/>
        <v>-1</v>
      </c>
      <c r="L237" s="35">
        <f t="shared" si="22"/>
        <v>-1</v>
      </c>
      <c r="M237" s="36"/>
      <c r="N237" s="37"/>
      <c r="O237" s="37"/>
      <c r="P237" s="37"/>
      <c r="Q237" s="37"/>
      <c r="R237" s="37"/>
      <c r="S237" s="37"/>
      <c r="T237" s="34"/>
      <c r="U237" s="34"/>
      <c r="V237" s="30"/>
      <c r="W237" s="18"/>
      <c r="X237" s="18"/>
      <c r="Y237" s="18"/>
    </row>
    <row r="238" spans="1:25" ht="15.75" hidden="1" x14ac:dyDescent="0.25">
      <c r="A238" s="31" t="s">
        <v>38</v>
      </c>
      <c r="B238" s="32">
        <f t="shared" si="12"/>
        <v>-1</v>
      </c>
      <c r="C238" s="32">
        <f t="shared" si="13"/>
        <v>-1</v>
      </c>
      <c r="D238" s="35">
        <f t="shared" si="14"/>
        <v>-1</v>
      </c>
      <c r="E238" s="35">
        <f t="shared" si="15"/>
        <v>-1</v>
      </c>
      <c r="F238" s="35">
        <f t="shared" si="16"/>
        <v>-1</v>
      </c>
      <c r="G238" s="35">
        <f t="shared" si="17"/>
        <v>-1</v>
      </c>
      <c r="H238" s="35">
        <f t="shared" si="18"/>
        <v>-1</v>
      </c>
      <c r="I238" s="35">
        <f t="shared" si="19"/>
        <v>-1</v>
      </c>
      <c r="J238" s="35">
        <f t="shared" si="20"/>
        <v>-1</v>
      </c>
      <c r="K238" s="35">
        <f t="shared" si="21"/>
        <v>-1</v>
      </c>
      <c r="L238" s="35">
        <f t="shared" si="22"/>
        <v>-1</v>
      </c>
      <c r="M238" s="36"/>
      <c r="N238" s="37"/>
      <c r="O238" s="37"/>
      <c r="P238" s="37"/>
      <c r="Q238" s="37"/>
      <c r="R238" s="37"/>
      <c r="S238" s="37"/>
      <c r="T238" s="34"/>
      <c r="U238" s="34"/>
      <c r="V238" s="30"/>
      <c r="W238" s="18"/>
      <c r="X238" s="18"/>
      <c r="Y238" s="18"/>
    </row>
    <row r="239" spans="1:25" ht="15.75" hidden="1" x14ac:dyDescent="0.25">
      <c r="A239" s="31" t="s">
        <v>144</v>
      </c>
      <c r="B239" s="32">
        <f t="shared" si="12"/>
        <v>-1</v>
      </c>
      <c r="C239" s="32">
        <f t="shared" si="13"/>
        <v>-1</v>
      </c>
      <c r="D239" s="35">
        <f t="shared" si="14"/>
        <v>-1</v>
      </c>
      <c r="E239" s="35">
        <f t="shared" si="15"/>
        <v>-1</v>
      </c>
      <c r="F239" s="35">
        <f t="shared" si="16"/>
        <v>-1</v>
      </c>
      <c r="G239" s="35">
        <f t="shared" si="17"/>
        <v>-1</v>
      </c>
      <c r="H239" s="35">
        <f t="shared" si="18"/>
        <v>-1</v>
      </c>
      <c r="I239" s="35">
        <f t="shared" si="19"/>
        <v>-1</v>
      </c>
      <c r="J239" s="35">
        <f t="shared" si="20"/>
        <v>-1</v>
      </c>
      <c r="K239" s="35">
        <f t="shared" si="21"/>
        <v>-1</v>
      </c>
      <c r="L239" s="35">
        <f t="shared" si="22"/>
        <v>-1</v>
      </c>
      <c r="M239" s="36"/>
      <c r="N239" s="37"/>
      <c r="O239" s="37"/>
      <c r="P239" s="37"/>
      <c r="Q239" s="37"/>
      <c r="R239" s="37"/>
      <c r="S239" s="37"/>
      <c r="T239" s="34"/>
      <c r="U239" s="34"/>
      <c r="V239" s="30"/>
      <c r="W239" s="18"/>
      <c r="X239" s="18"/>
      <c r="Y239" s="18"/>
    </row>
    <row r="240" spans="1:25" ht="15.75" hidden="1" x14ac:dyDescent="0.25">
      <c r="A240" s="31" t="s">
        <v>145</v>
      </c>
      <c r="B240" s="32">
        <f t="shared" si="12"/>
        <v>-1</v>
      </c>
      <c r="C240" s="32">
        <f t="shared" si="13"/>
        <v>-1</v>
      </c>
      <c r="D240" s="35">
        <f t="shared" si="14"/>
        <v>-1</v>
      </c>
      <c r="E240" s="35">
        <f t="shared" si="15"/>
        <v>-1</v>
      </c>
      <c r="F240" s="35">
        <f t="shared" si="16"/>
        <v>-1</v>
      </c>
      <c r="G240" s="35">
        <f t="shared" si="17"/>
        <v>-1</v>
      </c>
      <c r="H240" s="35">
        <f t="shared" si="18"/>
        <v>-1</v>
      </c>
      <c r="I240" s="35">
        <f t="shared" si="19"/>
        <v>-1</v>
      </c>
      <c r="J240" s="35">
        <f t="shared" si="20"/>
        <v>-1</v>
      </c>
      <c r="K240" s="35">
        <f t="shared" si="21"/>
        <v>-1</v>
      </c>
      <c r="L240" s="35">
        <f t="shared" si="22"/>
        <v>-1</v>
      </c>
      <c r="M240" s="36"/>
      <c r="N240" s="37"/>
      <c r="O240" s="37"/>
      <c r="P240" s="37"/>
      <c r="Q240" s="37"/>
      <c r="R240" s="37"/>
      <c r="S240" s="37"/>
      <c r="T240" s="34"/>
      <c r="U240" s="34"/>
      <c r="V240" s="30"/>
      <c r="W240" s="18"/>
      <c r="X240" s="18"/>
      <c r="Y240" s="18"/>
    </row>
    <row r="241" spans="1:25" ht="15.75" hidden="1" x14ac:dyDescent="0.25">
      <c r="A241" s="31" t="s">
        <v>146</v>
      </c>
      <c r="B241" s="32">
        <f t="shared" si="12"/>
        <v>-1</v>
      </c>
      <c r="C241" s="32">
        <f t="shared" si="13"/>
        <v>-1</v>
      </c>
      <c r="D241" s="35">
        <f t="shared" si="14"/>
        <v>-1</v>
      </c>
      <c r="E241" s="35">
        <f t="shared" si="15"/>
        <v>-1</v>
      </c>
      <c r="F241" s="35">
        <f t="shared" si="16"/>
        <v>-1</v>
      </c>
      <c r="G241" s="35">
        <f t="shared" si="17"/>
        <v>-1</v>
      </c>
      <c r="H241" s="35">
        <f t="shared" si="18"/>
        <v>-1</v>
      </c>
      <c r="I241" s="35">
        <f t="shared" si="19"/>
        <v>-1</v>
      </c>
      <c r="J241" s="35">
        <f t="shared" si="20"/>
        <v>-1</v>
      </c>
      <c r="K241" s="35">
        <f t="shared" si="21"/>
        <v>-1</v>
      </c>
      <c r="L241" s="35">
        <f t="shared" si="22"/>
        <v>-1</v>
      </c>
      <c r="M241" s="36"/>
      <c r="N241" s="37"/>
      <c r="O241" s="37"/>
      <c r="P241" s="37"/>
      <c r="Q241" s="37"/>
      <c r="R241" s="37"/>
      <c r="S241" s="37"/>
      <c r="T241" s="34"/>
      <c r="U241" s="34"/>
      <c r="V241" s="30"/>
      <c r="W241" s="18"/>
      <c r="X241" s="18"/>
      <c r="Y241" s="18"/>
    </row>
    <row r="242" spans="1:25" ht="15.75" hidden="1" x14ac:dyDescent="0.25">
      <c r="A242" s="31" t="s">
        <v>147</v>
      </c>
      <c r="B242" s="32">
        <f t="shared" si="12"/>
        <v>-1</v>
      </c>
      <c r="C242" s="32">
        <f t="shared" si="13"/>
        <v>-1</v>
      </c>
      <c r="D242" s="35">
        <f t="shared" si="14"/>
        <v>-1</v>
      </c>
      <c r="E242" s="35">
        <f t="shared" si="15"/>
        <v>-1</v>
      </c>
      <c r="F242" s="35">
        <f t="shared" si="16"/>
        <v>-1</v>
      </c>
      <c r="G242" s="35">
        <f t="shared" si="17"/>
        <v>-1</v>
      </c>
      <c r="H242" s="35">
        <f t="shared" si="18"/>
        <v>-1</v>
      </c>
      <c r="I242" s="35">
        <f t="shared" si="19"/>
        <v>-1</v>
      </c>
      <c r="J242" s="35">
        <f t="shared" si="20"/>
        <v>-1</v>
      </c>
      <c r="K242" s="35">
        <f t="shared" si="21"/>
        <v>-1</v>
      </c>
      <c r="L242" s="35">
        <f t="shared" si="22"/>
        <v>-1</v>
      </c>
      <c r="M242" s="36"/>
      <c r="N242" s="37"/>
      <c r="O242" s="37"/>
      <c r="P242" s="37"/>
      <c r="Q242" s="37"/>
      <c r="R242" s="37"/>
      <c r="S242" s="37"/>
      <c r="T242" s="34"/>
      <c r="U242" s="34"/>
      <c r="V242" s="30"/>
      <c r="W242" s="18"/>
      <c r="X242" s="18"/>
      <c r="Y242" s="18"/>
    </row>
    <row r="243" spans="1:25" ht="15.75" hidden="1" x14ac:dyDescent="0.25">
      <c r="A243" s="31" t="s">
        <v>148</v>
      </c>
      <c r="B243" s="32">
        <f t="shared" si="12"/>
        <v>-1</v>
      </c>
      <c r="C243" s="32">
        <f t="shared" si="13"/>
        <v>-1</v>
      </c>
      <c r="D243" s="35">
        <f t="shared" si="14"/>
        <v>-1</v>
      </c>
      <c r="E243" s="35">
        <f t="shared" si="15"/>
        <v>-1</v>
      </c>
      <c r="F243" s="35">
        <f t="shared" si="16"/>
        <v>-1</v>
      </c>
      <c r="G243" s="35">
        <f t="shared" si="17"/>
        <v>-1</v>
      </c>
      <c r="H243" s="35">
        <f t="shared" si="18"/>
        <v>-1</v>
      </c>
      <c r="I243" s="35">
        <f t="shared" si="19"/>
        <v>-1</v>
      </c>
      <c r="J243" s="35">
        <f t="shared" si="20"/>
        <v>-1</v>
      </c>
      <c r="K243" s="35">
        <f t="shared" si="21"/>
        <v>-1</v>
      </c>
      <c r="L243" s="35">
        <f t="shared" si="22"/>
        <v>-1</v>
      </c>
      <c r="M243" s="36"/>
      <c r="N243" s="37"/>
      <c r="O243" s="37"/>
      <c r="P243" s="37"/>
      <c r="Q243" s="37"/>
      <c r="R243" s="37"/>
      <c r="S243" s="37"/>
      <c r="T243" s="34"/>
      <c r="U243" s="34"/>
      <c r="V243" s="30"/>
      <c r="W243" s="18"/>
      <c r="X243" s="18"/>
      <c r="Y243" s="18"/>
    </row>
    <row r="244" spans="1:25" ht="31.5" hidden="1" x14ac:dyDescent="0.25">
      <c r="A244" s="38" t="s">
        <v>47</v>
      </c>
      <c r="B244" s="39">
        <f>IF(B246&gt;=1,B245/B246,0)</f>
        <v>0</v>
      </c>
      <c r="C244" s="39">
        <f t="shared" ref="C244:L244" si="23">IF(C246&gt;=1,C245/C246,0)</f>
        <v>0</v>
      </c>
      <c r="D244" s="39">
        <f t="shared" si="23"/>
        <v>0</v>
      </c>
      <c r="E244" s="39">
        <f t="shared" si="23"/>
        <v>0</v>
      </c>
      <c r="F244" s="39">
        <f t="shared" si="23"/>
        <v>0</v>
      </c>
      <c r="G244" s="39">
        <f t="shared" si="23"/>
        <v>0</v>
      </c>
      <c r="H244" s="39">
        <f t="shared" si="23"/>
        <v>0</v>
      </c>
      <c r="I244" s="39">
        <f t="shared" si="23"/>
        <v>0</v>
      </c>
      <c r="J244" s="39">
        <f t="shared" si="23"/>
        <v>0</v>
      </c>
      <c r="K244" s="39">
        <f t="shared" si="23"/>
        <v>0</v>
      </c>
      <c r="L244" s="39">
        <f t="shared" si="23"/>
        <v>0</v>
      </c>
      <c r="M244" s="40"/>
      <c r="N244" s="40"/>
      <c r="O244" s="40"/>
      <c r="P244" s="40"/>
      <c r="Q244" s="40"/>
      <c r="R244" s="40"/>
      <c r="S244" s="40"/>
      <c r="T244" s="18"/>
      <c r="U244" s="88"/>
      <c r="V244" s="18"/>
      <c r="W244" s="18"/>
      <c r="X244" s="18"/>
      <c r="Y244" s="18"/>
    </row>
    <row r="245" spans="1:25" ht="31.5" hidden="1" x14ac:dyDescent="0.25">
      <c r="A245" s="41" t="s">
        <v>66</v>
      </c>
      <c r="B245" s="42">
        <f>SUM(IF(B234&gt;0,B234),IF(B235&gt;0,B235),IF(B236&gt;0,B236),IF(B237&gt;0,B237),IF(B238&gt;0,B238),IF(B239&gt;0,B239),IF(B240&gt;0,B240),IF(B241&gt;0,B241),IF(B242&gt;0,B242),IF(B243&gt;0,B243))</f>
        <v>0</v>
      </c>
      <c r="C245" s="42">
        <f t="shared" ref="C245:L245" si="24">SUM(IF(C234&gt;0,C234),IF(C235&gt;0,C235),IF(C236&gt;0,C236),IF(C237&gt;0,C237),IF(C238&gt;0,C238),IF(C239&gt;0,C239),IF(C240&gt;0,C240),IF(C241&gt;0,C241),IF(C242&gt;0,C242),IF(C243&gt;0,C243))</f>
        <v>0</v>
      </c>
      <c r="D245" s="42">
        <f t="shared" si="24"/>
        <v>0</v>
      </c>
      <c r="E245" s="42">
        <f t="shared" si="24"/>
        <v>0</v>
      </c>
      <c r="F245" s="42">
        <f t="shared" si="24"/>
        <v>0</v>
      </c>
      <c r="G245" s="42">
        <f t="shared" si="24"/>
        <v>0</v>
      </c>
      <c r="H245" s="42">
        <f t="shared" si="24"/>
        <v>0</v>
      </c>
      <c r="I245" s="42">
        <f t="shared" si="24"/>
        <v>0</v>
      </c>
      <c r="J245" s="42">
        <f t="shared" si="24"/>
        <v>0</v>
      </c>
      <c r="K245" s="42">
        <f t="shared" si="24"/>
        <v>0</v>
      </c>
      <c r="L245" s="42">
        <f t="shared" si="24"/>
        <v>0</v>
      </c>
      <c r="M245" s="36"/>
      <c r="N245" s="37"/>
      <c r="O245" s="37"/>
      <c r="P245" s="37"/>
      <c r="Q245" s="37"/>
      <c r="R245" s="37"/>
      <c r="S245" s="37"/>
      <c r="T245" s="18"/>
      <c r="U245" s="88"/>
      <c r="V245" s="18"/>
      <c r="W245" s="18"/>
      <c r="X245" s="18"/>
      <c r="Y245" s="18"/>
    </row>
    <row r="246" spans="1:25" ht="31.5" hidden="1" x14ac:dyDescent="0.25">
      <c r="A246" s="41" t="s">
        <v>67</v>
      </c>
      <c r="B246" s="43">
        <f>SUM(IF(B234&gt;-1,1),IF(B235&gt;-1,1),IF(B236&gt;-1,1),IF(B237&gt;-1,1),IF(B238&gt;-1,1),IF(B239&gt;-1,1),IF(B240&gt;-1,1),IF(B241&gt;-1,1),IF(B242&gt;-1,1),IF(B243&gt;-1,1))</f>
        <v>0</v>
      </c>
      <c r="C246" s="43">
        <f t="shared" ref="C246:L246" si="25">SUM(IF(C234&gt;-1,1),IF(C235&gt;-1,1),IF(C236&gt;-1,1),IF(C237&gt;-1,1),IF(C238&gt;-1,1),IF(C239&gt;-1,1),IF(C240&gt;-1,1),IF(C241&gt;-1,1),IF(C242&gt;-1,1),IF(C243&gt;-1,1))</f>
        <v>0</v>
      </c>
      <c r="D246" s="43">
        <f t="shared" si="25"/>
        <v>0</v>
      </c>
      <c r="E246" s="43">
        <f t="shared" si="25"/>
        <v>0</v>
      </c>
      <c r="F246" s="43">
        <f t="shared" si="25"/>
        <v>0</v>
      </c>
      <c r="G246" s="43">
        <f t="shared" si="25"/>
        <v>0</v>
      </c>
      <c r="H246" s="43">
        <f t="shared" si="25"/>
        <v>0</v>
      </c>
      <c r="I246" s="43">
        <f t="shared" si="25"/>
        <v>0</v>
      </c>
      <c r="J246" s="43">
        <f t="shared" si="25"/>
        <v>0</v>
      </c>
      <c r="K246" s="43">
        <f t="shared" si="25"/>
        <v>0</v>
      </c>
      <c r="L246" s="43">
        <f t="shared" si="25"/>
        <v>0</v>
      </c>
      <c r="M246" s="44"/>
      <c r="N246" s="44"/>
      <c r="O246" s="44"/>
      <c r="P246" s="44"/>
      <c r="Q246" s="44"/>
      <c r="R246" s="44"/>
      <c r="S246" s="44"/>
      <c r="T246" s="18"/>
      <c r="U246" s="88"/>
      <c r="V246" s="18"/>
      <c r="W246" s="18"/>
      <c r="X246" s="18"/>
      <c r="Y246" s="18"/>
    </row>
    <row r="247" spans="1:25" ht="17.25" hidden="1" customHeight="1" x14ac:dyDescent="0.25">
      <c r="A247" s="341"/>
      <c r="B247" s="351" t="s">
        <v>48</v>
      </c>
      <c r="C247" s="351"/>
      <c r="D247" s="351"/>
      <c r="E247" s="351"/>
      <c r="F247" s="351"/>
      <c r="G247" s="351"/>
      <c r="H247" s="351"/>
      <c r="I247" s="351"/>
      <c r="J247" s="351"/>
      <c r="K247" s="351"/>
      <c r="L247" s="351"/>
      <c r="M247" s="27"/>
      <c r="N247" s="27"/>
      <c r="O247" s="27"/>
      <c r="P247" s="27"/>
      <c r="Q247" s="27"/>
      <c r="R247" s="27"/>
      <c r="S247" s="27"/>
      <c r="T247" s="18"/>
      <c r="U247" s="88"/>
      <c r="V247" s="18"/>
      <c r="W247" s="18"/>
      <c r="X247" s="18"/>
      <c r="Y247" s="18"/>
    </row>
    <row r="248" spans="1:25" ht="15.75" hidden="1" x14ac:dyDescent="0.25">
      <c r="A248" s="341"/>
      <c r="B248" s="28" t="s">
        <v>22</v>
      </c>
      <c r="C248" s="28" t="s">
        <v>23</v>
      </c>
      <c r="D248" s="28" t="s">
        <v>24</v>
      </c>
      <c r="E248" s="28" t="s">
        <v>25</v>
      </c>
      <c r="F248" s="28" t="s">
        <v>26</v>
      </c>
      <c r="G248" s="28" t="s">
        <v>27</v>
      </c>
      <c r="H248" s="28" t="s">
        <v>28</v>
      </c>
      <c r="I248" s="28" t="s">
        <v>29</v>
      </c>
      <c r="J248" s="28" t="s">
        <v>30</v>
      </c>
      <c r="K248" s="28" t="s">
        <v>31</v>
      </c>
      <c r="L248" s="28" t="s">
        <v>46</v>
      </c>
      <c r="M248" s="29"/>
      <c r="N248" s="29"/>
      <c r="O248" s="29"/>
      <c r="P248" s="29"/>
      <c r="Q248" s="29"/>
      <c r="R248" s="29"/>
      <c r="S248" s="29"/>
      <c r="T248" s="18"/>
      <c r="U248" s="88"/>
      <c r="V248" s="18"/>
      <c r="W248" s="18"/>
      <c r="X248" s="18"/>
      <c r="Y248" s="18"/>
    </row>
    <row r="249" spans="1:25" ht="15.75" hidden="1" x14ac:dyDescent="0.25">
      <c r="A249" s="31" t="s">
        <v>33</v>
      </c>
      <c r="B249" s="32">
        <f t="shared" ref="B249:B258" si="26">IF(B200="yes",C220,-1)</f>
        <v>-1</v>
      </c>
      <c r="C249" s="32">
        <f t="shared" ref="C249:C258" si="27">IF(C200="yes",C220,-1)</f>
        <v>-1</v>
      </c>
      <c r="D249" s="32">
        <f t="shared" ref="D249:D258" si="28">IF(D200="yes",C220,-1)</f>
        <v>-1</v>
      </c>
      <c r="E249" s="32">
        <f t="shared" ref="E249:E258" si="29">IF(E200="yes",C220,-1)</f>
        <v>-1</v>
      </c>
      <c r="F249" s="32">
        <f t="shared" ref="F249:F258" si="30">IF(F200="yes",C220,-1)</f>
        <v>-1</v>
      </c>
      <c r="G249" s="32">
        <f t="shared" ref="G249:G258" si="31">IF(G200="yes",C220,-1)</f>
        <v>-1</v>
      </c>
      <c r="H249" s="32">
        <f t="shared" ref="H249:H258" si="32">IF(H200="yes",C220,-1)</f>
        <v>-1</v>
      </c>
      <c r="I249" s="32">
        <f t="shared" ref="I249:I258" si="33">IF(I200="yes",C220,-1)</f>
        <v>-1</v>
      </c>
      <c r="J249" s="32">
        <f t="shared" ref="J249:J258" si="34">IF(J200="yes",C220,-1)</f>
        <v>-1</v>
      </c>
      <c r="K249" s="32">
        <f t="shared" ref="K249:K258" si="35">IF(K200="yes",C220,-1)</f>
        <v>-1</v>
      </c>
      <c r="L249" s="32">
        <f t="shared" ref="L249:L258" si="36">IF(L200="yes",C220,-1)</f>
        <v>-1</v>
      </c>
      <c r="M249" s="45"/>
      <c r="N249" s="45"/>
      <c r="O249" s="45"/>
      <c r="P249" s="45"/>
      <c r="Q249" s="45"/>
      <c r="R249" s="45"/>
      <c r="S249" s="45"/>
      <c r="T249" s="18"/>
      <c r="U249" s="88"/>
      <c r="V249" s="18"/>
      <c r="W249" s="18"/>
      <c r="X249" s="18"/>
      <c r="Y249" s="18"/>
    </row>
    <row r="250" spans="1:25" ht="15.75" hidden="1" x14ac:dyDescent="0.25">
      <c r="A250" s="31" t="s">
        <v>34</v>
      </c>
      <c r="B250" s="32">
        <f t="shared" si="26"/>
        <v>-1</v>
      </c>
      <c r="C250" s="32">
        <f t="shared" si="27"/>
        <v>-1</v>
      </c>
      <c r="D250" s="32">
        <f t="shared" si="28"/>
        <v>-1</v>
      </c>
      <c r="E250" s="32">
        <f t="shared" si="29"/>
        <v>-1</v>
      </c>
      <c r="F250" s="32">
        <f t="shared" si="30"/>
        <v>-1</v>
      </c>
      <c r="G250" s="32">
        <f t="shared" si="31"/>
        <v>-1</v>
      </c>
      <c r="H250" s="32">
        <f t="shared" si="32"/>
        <v>-1</v>
      </c>
      <c r="I250" s="32">
        <f t="shared" si="33"/>
        <v>-1</v>
      </c>
      <c r="J250" s="32">
        <f t="shared" si="34"/>
        <v>-1</v>
      </c>
      <c r="K250" s="32">
        <f t="shared" si="35"/>
        <v>-1</v>
      </c>
      <c r="L250" s="32">
        <f t="shared" si="36"/>
        <v>-1</v>
      </c>
      <c r="M250" s="45"/>
      <c r="N250" s="45"/>
      <c r="O250" s="45"/>
      <c r="P250" s="45"/>
      <c r="Q250" s="45"/>
      <c r="R250" s="45"/>
      <c r="S250" s="45"/>
      <c r="T250" s="18"/>
      <c r="U250" s="88"/>
      <c r="V250" s="18"/>
      <c r="W250" s="18"/>
      <c r="X250" s="18"/>
      <c r="Y250" s="18"/>
    </row>
    <row r="251" spans="1:25" ht="15.75" hidden="1" x14ac:dyDescent="0.25">
      <c r="A251" s="31" t="s">
        <v>35</v>
      </c>
      <c r="B251" s="32">
        <f t="shared" si="26"/>
        <v>-1</v>
      </c>
      <c r="C251" s="32">
        <f t="shared" si="27"/>
        <v>-1</v>
      </c>
      <c r="D251" s="32">
        <f t="shared" si="28"/>
        <v>-1</v>
      </c>
      <c r="E251" s="32">
        <f t="shared" si="29"/>
        <v>-1</v>
      </c>
      <c r="F251" s="32">
        <f t="shared" si="30"/>
        <v>-1</v>
      </c>
      <c r="G251" s="32">
        <f t="shared" si="31"/>
        <v>-1</v>
      </c>
      <c r="H251" s="32">
        <f t="shared" si="32"/>
        <v>-1</v>
      </c>
      <c r="I251" s="32">
        <f t="shared" si="33"/>
        <v>-1</v>
      </c>
      <c r="J251" s="32">
        <f t="shared" si="34"/>
        <v>-1</v>
      </c>
      <c r="K251" s="32">
        <f t="shared" si="35"/>
        <v>-1</v>
      </c>
      <c r="L251" s="32">
        <f t="shared" si="36"/>
        <v>-1</v>
      </c>
      <c r="M251" s="45"/>
      <c r="N251" s="45"/>
      <c r="O251" s="45"/>
      <c r="P251" s="45"/>
      <c r="Q251" s="45"/>
      <c r="R251" s="45"/>
      <c r="S251" s="45"/>
      <c r="T251" s="18"/>
      <c r="U251" s="88"/>
      <c r="V251" s="18"/>
      <c r="W251" s="18"/>
      <c r="X251" s="18"/>
      <c r="Y251" s="18"/>
    </row>
    <row r="252" spans="1:25" ht="15.75" hidden="1" x14ac:dyDescent="0.25">
      <c r="A252" s="31" t="s">
        <v>37</v>
      </c>
      <c r="B252" s="32">
        <f t="shared" si="26"/>
        <v>-1</v>
      </c>
      <c r="C252" s="32">
        <f t="shared" si="27"/>
        <v>-1</v>
      </c>
      <c r="D252" s="32">
        <f t="shared" si="28"/>
        <v>-1</v>
      </c>
      <c r="E252" s="32">
        <f t="shared" si="29"/>
        <v>-1</v>
      </c>
      <c r="F252" s="32">
        <f t="shared" si="30"/>
        <v>-1</v>
      </c>
      <c r="G252" s="32">
        <f t="shared" si="31"/>
        <v>-1</v>
      </c>
      <c r="H252" s="32">
        <f t="shared" si="32"/>
        <v>-1</v>
      </c>
      <c r="I252" s="32">
        <f t="shared" si="33"/>
        <v>-1</v>
      </c>
      <c r="J252" s="32">
        <f t="shared" si="34"/>
        <v>-1</v>
      </c>
      <c r="K252" s="32">
        <f t="shared" si="35"/>
        <v>-1</v>
      </c>
      <c r="L252" s="32">
        <f t="shared" si="36"/>
        <v>-1</v>
      </c>
      <c r="M252" s="45"/>
      <c r="N252" s="45"/>
      <c r="O252" s="45"/>
      <c r="P252" s="45"/>
      <c r="Q252" s="45"/>
      <c r="R252" s="45"/>
      <c r="S252" s="45"/>
      <c r="T252" s="18"/>
      <c r="U252" s="88"/>
      <c r="V252" s="18"/>
      <c r="W252" s="18"/>
      <c r="X252" s="18"/>
      <c r="Y252" s="18"/>
    </row>
    <row r="253" spans="1:25" ht="15.75" hidden="1" x14ac:dyDescent="0.25">
      <c r="A253" s="31" t="s">
        <v>38</v>
      </c>
      <c r="B253" s="32">
        <f t="shared" si="26"/>
        <v>-1</v>
      </c>
      <c r="C253" s="32">
        <f t="shared" si="27"/>
        <v>-1</v>
      </c>
      <c r="D253" s="32">
        <f t="shared" si="28"/>
        <v>-1</v>
      </c>
      <c r="E253" s="32">
        <f t="shared" si="29"/>
        <v>-1</v>
      </c>
      <c r="F253" s="32">
        <f t="shared" si="30"/>
        <v>-1</v>
      </c>
      <c r="G253" s="32">
        <f t="shared" si="31"/>
        <v>-1</v>
      </c>
      <c r="H253" s="32">
        <f t="shared" si="32"/>
        <v>-1</v>
      </c>
      <c r="I253" s="32">
        <f t="shared" si="33"/>
        <v>-1</v>
      </c>
      <c r="J253" s="32">
        <f t="shared" si="34"/>
        <v>-1</v>
      </c>
      <c r="K253" s="32">
        <f t="shared" si="35"/>
        <v>-1</v>
      </c>
      <c r="L253" s="32">
        <f t="shared" si="36"/>
        <v>-1</v>
      </c>
      <c r="M253" s="45"/>
      <c r="N253" s="45"/>
      <c r="O253" s="45"/>
      <c r="P253" s="45"/>
      <c r="Q253" s="45"/>
      <c r="R253" s="45"/>
      <c r="S253" s="45"/>
      <c r="T253" s="18"/>
      <c r="U253" s="88"/>
      <c r="V253" s="18"/>
      <c r="W253" s="18"/>
      <c r="X253" s="18"/>
      <c r="Y253" s="18"/>
    </row>
    <row r="254" spans="1:25" ht="15.75" hidden="1" x14ac:dyDescent="0.25">
      <c r="A254" s="31" t="s">
        <v>144</v>
      </c>
      <c r="B254" s="32">
        <f t="shared" si="26"/>
        <v>-1</v>
      </c>
      <c r="C254" s="32">
        <f t="shared" si="27"/>
        <v>-1</v>
      </c>
      <c r="D254" s="32">
        <f t="shared" si="28"/>
        <v>-1</v>
      </c>
      <c r="E254" s="32">
        <f t="shared" si="29"/>
        <v>-1</v>
      </c>
      <c r="F254" s="32">
        <f t="shared" si="30"/>
        <v>-1</v>
      </c>
      <c r="G254" s="32">
        <f t="shared" si="31"/>
        <v>-1</v>
      </c>
      <c r="H254" s="32">
        <f t="shared" si="32"/>
        <v>-1</v>
      </c>
      <c r="I254" s="32">
        <f t="shared" si="33"/>
        <v>-1</v>
      </c>
      <c r="J254" s="32">
        <f t="shared" si="34"/>
        <v>-1</v>
      </c>
      <c r="K254" s="32">
        <f t="shared" si="35"/>
        <v>-1</v>
      </c>
      <c r="L254" s="32">
        <f t="shared" si="36"/>
        <v>-1</v>
      </c>
      <c r="M254" s="45"/>
      <c r="N254" s="45"/>
      <c r="O254" s="45"/>
      <c r="P254" s="45"/>
      <c r="Q254" s="45"/>
      <c r="R254" s="45"/>
      <c r="S254" s="45"/>
      <c r="T254" s="18"/>
      <c r="U254" s="88"/>
      <c r="V254" s="18"/>
      <c r="W254" s="18"/>
      <c r="X254" s="18"/>
      <c r="Y254" s="18"/>
    </row>
    <row r="255" spans="1:25" ht="15.75" hidden="1" x14ac:dyDescent="0.25">
      <c r="A255" s="31" t="s">
        <v>145</v>
      </c>
      <c r="B255" s="32">
        <f t="shared" si="26"/>
        <v>-1</v>
      </c>
      <c r="C255" s="32">
        <f t="shared" si="27"/>
        <v>-1</v>
      </c>
      <c r="D255" s="32">
        <f t="shared" si="28"/>
        <v>-1</v>
      </c>
      <c r="E255" s="32">
        <f t="shared" si="29"/>
        <v>-1</v>
      </c>
      <c r="F255" s="32">
        <f t="shared" si="30"/>
        <v>-1</v>
      </c>
      <c r="G255" s="32">
        <f t="shared" si="31"/>
        <v>-1</v>
      </c>
      <c r="H255" s="32">
        <f t="shared" si="32"/>
        <v>-1</v>
      </c>
      <c r="I255" s="32">
        <f t="shared" si="33"/>
        <v>-1</v>
      </c>
      <c r="J255" s="32">
        <f t="shared" si="34"/>
        <v>-1</v>
      </c>
      <c r="K255" s="32">
        <f t="shared" si="35"/>
        <v>-1</v>
      </c>
      <c r="L255" s="32">
        <f t="shared" si="36"/>
        <v>-1</v>
      </c>
      <c r="M255" s="45"/>
      <c r="N255" s="45"/>
      <c r="O255" s="45"/>
      <c r="P255" s="45"/>
      <c r="Q255" s="45"/>
      <c r="R255" s="45"/>
      <c r="S255" s="45"/>
      <c r="T255" s="18"/>
      <c r="U255" s="88"/>
      <c r="V255" s="18"/>
      <c r="W255" s="18"/>
      <c r="X255" s="18"/>
      <c r="Y255" s="18"/>
    </row>
    <row r="256" spans="1:25" ht="15.75" hidden="1" x14ac:dyDescent="0.25">
      <c r="A256" s="31" t="s">
        <v>146</v>
      </c>
      <c r="B256" s="32">
        <f t="shared" si="26"/>
        <v>-1</v>
      </c>
      <c r="C256" s="32">
        <f t="shared" si="27"/>
        <v>-1</v>
      </c>
      <c r="D256" s="32">
        <f t="shared" si="28"/>
        <v>-1</v>
      </c>
      <c r="E256" s="32">
        <f t="shared" si="29"/>
        <v>-1</v>
      </c>
      <c r="F256" s="32">
        <f t="shared" si="30"/>
        <v>-1</v>
      </c>
      <c r="G256" s="32">
        <f t="shared" si="31"/>
        <v>-1</v>
      </c>
      <c r="H256" s="32">
        <f t="shared" si="32"/>
        <v>-1</v>
      </c>
      <c r="I256" s="32">
        <f t="shared" si="33"/>
        <v>-1</v>
      </c>
      <c r="J256" s="32">
        <f t="shared" si="34"/>
        <v>-1</v>
      </c>
      <c r="K256" s="32">
        <f t="shared" si="35"/>
        <v>-1</v>
      </c>
      <c r="L256" s="32">
        <f t="shared" si="36"/>
        <v>-1</v>
      </c>
      <c r="M256" s="45"/>
      <c r="N256" s="45"/>
      <c r="O256" s="45"/>
      <c r="P256" s="45"/>
      <c r="Q256" s="45"/>
      <c r="R256" s="45"/>
      <c r="S256" s="45"/>
      <c r="T256" s="18"/>
      <c r="U256" s="88"/>
      <c r="V256" s="18"/>
      <c r="W256" s="18"/>
      <c r="X256" s="18"/>
      <c r="Y256" s="18"/>
    </row>
    <row r="257" spans="1:25" ht="15.75" hidden="1" x14ac:dyDescent="0.25">
      <c r="A257" s="31" t="s">
        <v>147</v>
      </c>
      <c r="B257" s="32">
        <f t="shared" si="26"/>
        <v>-1</v>
      </c>
      <c r="C257" s="32">
        <f t="shared" si="27"/>
        <v>-1</v>
      </c>
      <c r="D257" s="32">
        <f t="shared" si="28"/>
        <v>-1</v>
      </c>
      <c r="E257" s="32">
        <f t="shared" si="29"/>
        <v>-1</v>
      </c>
      <c r="F257" s="32">
        <f t="shared" si="30"/>
        <v>-1</v>
      </c>
      <c r="G257" s="32">
        <f t="shared" si="31"/>
        <v>-1</v>
      </c>
      <c r="H257" s="32">
        <f t="shared" si="32"/>
        <v>-1</v>
      </c>
      <c r="I257" s="32">
        <f t="shared" si="33"/>
        <v>-1</v>
      </c>
      <c r="J257" s="32">
        <f t="shared" si="34"/>
        <v>-1</v>
      </c>
      <c r="K257" s="32">
        <f t="shared" si="35"/>
        <v>-1</v>
      </c>
      <c r="L257" s="32">
        <f t="shared" si="36"/>
        <v>-1</v>
      </c>
      <c r="M257" s="45"/>
      <c r="N257" s="45"/>
      <c r="O257" s="45"/>
      <c r="P257" s="45"/>
      <c r="Q257" s="45"/>
      <c r="R257" s="45"/>
      <c r="S257" s="45"/>
      <c r="T257" s="18"/>
      <c r="U257" s="88"/>
      <c r="V257" s="18"/>
      <c r="W257" s="18"/>
      <c r="X257" s="18"/>
      <c r="Y257" s="18"/>
    </row>
    <row r="258" spans="1:25" ht="15.75" hidden="1" x14ac:dyDescent="0.25">
      <c r="A258" s="31" t="s">
        <v>148</v>
      </c>
      <c r="B258" s="32">
        <f t="shared" si="26"/>
        <v>-1</v>
      </c>
      <c r="C258" s="32">
        <f t="shared" si="27"/>
        <v>-1</v>
      </c>
      <c r="D258" s="32">
        <f t="shared" si="28"/>
        <v>-1</v>
      </c>
      <c r="E258" s="32">
        <f t="shared" si="29"/>
        <v>-1</v>
      </c>
      <c r="F258" s="32">
        <f t="shared" si="30"/>
        <v>-1</v>
      </c>
      <c r="G258" s="32">
        <f t="shared" si="31"/>
        <v>-1</v>
      </c>
      <c r="H258" s="32">
        <f t="shared" si="32"/>
        <v>-1</v>
      </c>
      <c r="I258" s="32">
        <f t="shared" si="33"/>
        <v>-1</v>
      </c>
      <c r="J258" s="32">
        <f t="shared" si="34"/>
        <v>-1</v>
      </c>
      <c r="K258" s="32">
        <f t="shared" si="35"/>
        <v>-1</v>
      </c>
      <c r="L258" s="32">
        <f t="shared" si="36"/>
        <v>-1</v>
      </c>
      <c r="M258" s="33"/>
      <c r="N258" s="33"/>
      <c r="O258" s="33"/>
      <c r="P258" s="33"/>
      <c r="Q258" s="33"/>
      <c r="R258" s="33"/>
      <c r="S258" s="33"/>
      <c r="T258" s="18"/>
      <c r="U258" s="88"/>
      <c r="V258" s="18"/>
      <c r="W258" s="18"/>
      <c r="X258" s="18"/>
      <c r="Y258" s="18"/>
    </row>
    <row r="259" spans="1:25" ht="31.5" hidden="1" x14ac:dyDescent="0.25">
      <c r="A259" s="38" t="s">
        <v>47</v>
      </c>
      <c r="B259" s="39">
        <f>IF(B261&gt;=1,B260/B261,0)</f>
        <v>0</v>
      </c>
      <c r="C259" s="39">
        <f t="shared" ref="C259:L259" si="37">IF(C261&gt;=1,C260/C261,0)</f>
        <v>0</v>
      </c>
      <c r="D259" s="39">
        <f t="shared" si="37"/>
        <v>0</v>
      </c>
      <c r="E259" s="39">
        <f t="shared" si="37"/>
        <v>0</v>
      </c>
      <c r="F259" s="39">
        <f t="shared" si="37"/>
        <v>0</v>
      </c>
      <c r="G259" s="39">
        <f t="shared" si="37"/>
        <v>0</v>
      </c>
      <c r="H259" s="39">
        <f t="shared" si="37"/>
        <v>0</v>
      </c>
      <c r="I259" s="39">
        <f t="shared" si="37"/>
        <v>0</v>
      </c>
      <c r="J259" s="39">
        <f t="shared" si="37"/>
        <v>0</v>
      </c>
      <c r="K259" s="39">
        <f t="shared" si="37"/>
        <v>0</v>
      </c>
      <c r="L259" s="39">
        <f t="shared" si="37"/>
        <v>0</v>
      </c>
      <c r="M259" s="40"/>
      <c r="N259" s="40"/>
      <c r="O259" s="40"/>
      <c r="P259" s="40"/>
      <c r="Q259" s="40"/>
      <c r="R259" s="40"/>
      <c r="S259" s="40"/>
      <c r="T259" s="18"/>
      <c r="U259" s="88"/>
      <c r="V259" s="18"/>
      <c r="W259" s="18"/>
      <c r="X259" s="18"/>
      <c r="Y259" s="18"/>
    </row>
    <row r="260" spans="1:25" ht="31.5" hidden="1" x14ac:dyDescent="0.25">
      <c r="A260" s="41" t="s">
        <v>66</v>
      </c>
      <c r="B260" s="42">
        <f>SUM(IF(B249&gt;0,B249),IF(B250&gt;0,B250),IF(B251&gt;0,B251),IF(B252&gt;0,B252),IF(B253&gt;0,B253),IF(B254&gt;0,B254),IF(B255&gt;0,B255),IF(B256&gt;0,B256),IF(B257&gt;0,B257),IF(B258&gt;0,B258))</f>
        <v>0</v>
      </c>
      <c r="C260" s="42">
        <f t="shared" ref="C260:L260" si="38">SUM(IF(C249&gt;0,C249),IF(C250&gt;0,C250),IF(C251&gt;0,C251),IF(C252&gt;0,C252),IF(C253&gt;0,C253),IF(C254&gt;0,C254),IF(C255&gt;0,C255),IF(C256&gt;0,C256),IF(C257&gt;0,C257),IF(C258&gt;0,C258))</f>
        <v>0</v>
      </c>
      <c r="D260" s="42">
        <f t="shared" si="38"/>
        <v>0</v>
      </c>
      <c r="E260" s="42">
        <f t="shared" si="38"/>
        <v>0</v>
      </c>
      <c r="F260" s="42">
        <f t="shared" si="38"/>
        <v>0</v>
      </c>
      <c r="G260" s="42">
        <f t="shared" si="38"/>
        <v>0</v>
      </c>
      <c r="H260" s="42">
        <f t="shared" si="38"/>
        <v>0</v>
      </c>
      <c r="I260" s="42">
        <f t="shared" si="38"/>
        <v>0</v>
      </c>
      <c r="J260" s="42">
        <f t="shared" si="38"/>
        <v>0</v>
      </c>
      <c r="K260" s="42">
        <f t="shared" si="38"/>
        <v>0</v>
      </c>
      <c r="L260" s="42">
        <f t="shared" si="38"/>
        <v>0</v>
      </c>
      <c r="M260" s="36"/>
      <c r="N260" s="37"/>
      <c r="O260" s="37"/>
      <c r="P260" s="37"/>
      <c r="Q260" s="37"/>
      <c r="R260" s="37"/>
      <c r="S260" s="37"/>
      <c r="T260" s="18"/>
      <c r="U260" s="88"/>
      <c r="V260" s="18"/>
      <c r="W260" s="18"/>
      <c r="X260" s="18"/>
      <c r="Y260" s="18"/>
    </row>
    <row r="261" spans="1:25" ht="31.5" hidden="1" x14ac:dyDescent="0.25">
      <c r="A261" s="41" t="s">
        <v>67</v>
      </c>
      <c r="B261" s="43">
        <f>SUM(IF(B249&gt;-1,1),IF(B250&gt;-1,1),IF(B251&gt;-1,1),IF(B252&gt;-1,1),IF(B253&gt;-1,1),IF(B254&gt;-1,1),IF(B255&gt;-1,1),IF(B256&gt;-1,1),IF(B257&gt;-1,1),IF(B258&gt;-1,1))</f>
        <v>0</v>
      </c>
      <c r="C261" s="43">
        <f t="shared" ref="C261:L261" si="39">SUM(IF(C249&gt;-1,1),IF(C250&gt;-1,1),IF(C251&gt;-1,1),IF(C252&gt;-1,1),IF(C253&gt;-1,1),IF(C254&gt;-1,1),IF(C255&gt;-1,1),IF(C256&gt;-1,1),IF(C257&gt;-1,1),IF(C258&gt;-1,1))</f>
        <v>0</v>
      </c>
      <c r="D261" s="43">
        <f t="shared" si="39"/>
        <v>0</v>
      </c>
      <c r="E261" s="43">
        <f t="shared" si="39"/>
        <v>0</v>
      </c>
      <c r="F261" s="43">
        <f t="shared" si="39"/>
        <v>0</v>
      </c>
      <c r="G261" s="43">
        <f t="shared" si="39"/>
        <v>0</v>
      </c>
      <c r="H261" s="43">
        <f t="shared" si="39"/>
        <v>0</v>
      </c>
      <c r="I261" s="43">
        <f t="shared" si="39"/>
        <v>0</v>
      </c>
      <c r="J261" s="43">
        <f t="shared" si="39"/>
        <v>0</v>
      </c>
      <c r="K261" s="43">
        <f t="shared" si="39"/>
        <v>0</v>
      </c>
      <c r="L261" s="43">
        <f t="shared" si="39"/>
        <v>0</v>
      </c>
      <c r="M261" s="44"/>
      <c r="N261" s="44"/>
      <c r="O261" s="44"/>
      <c r="P261" s="44"/>
      <c r="Q261" s="44"/>
      <c r="R261" s="44"/>
      <c r="S261" s="44"/>
      <c r="T261" s="18"/>
      <c r="U261" s="88"/>
      <c r="V261" s="18"/>
      <c r="W261" s="18"/>
      <c r="X261" s="18"/>
      <c r="Y261" s="18"/>
    </row>
    <row r="262" spans="1:25" ht="17.25" hidden="1" customHeight="1" x14ac:dyDescent="0.25">
      <c r="A262" s="341"/>
      <c r="B262" s="351" t="s">
        <v>49</v>
      </c>
      <c r="C262" s="351"/>
      <c r="D262" s="351"/>
      <c r="E262" s="351"/>
      <c r="F262" s="351"/>
      <c r="G262" s="351"/>
      <c r="H262" s="351"/>
      <c r="I262" s="351"/>
      <c r="J262" s="351"/>
      <c r="K262" s="351"/>
      <c r="L262" s="351"/>
      <c r="M262" s="27"/>
      <c r="N262" s="27"/>
      <c r="O262" s="27"/>
      <c r="P262" s="27"/>
      <c r="Q262" s="27"/>
      <c r="R262" s="27"/>
      <c r="S262" s="27"/>
      <c r="T262" s="18"/>
      <c r="U262" s="88"/>
      <c r="V262" s="18"/>
      <c r="W262" s="18"/>
      <c r="X262" s="18"/>
      <c r="Y262" s="18"/>
    </row>
    <row r="263" spans="1:25" ht="15.75" hidden="1" x14ac:dyDescent="0.25">
      <c r="A263" s="341"/>
      <c r="B263" s="28" t="s">
        <v>22</v>
      </c>
      <c r="C263" s="28" t="s">
        <v>23</v>
      </c>
      <c r="D263" s="28" t="s">
        <v>24</v>
      </c>
      <c r="E263" s="28" t="s">
        <v>25</v>
      </c>
      <c r="F263" s="28" t="s">
        <v>26</v>
      </c>
      <c r="G263" s="28" t="s">
        <v>27</v>
      </c>
      <c r="H263" s="28" t="s">
        <v>28</v>
      </c>
      <c r="I263" s="28" t="s">
        <v>29</v>
      </c>
      <c r="J263" s="28" t="s">
        <v>30</v>
      </c>
      <c r="K263" s="28" t="s">
        <v>31</v>
      </c>
      <c r="L263" s="28" t="s">
        <v>46</v>
      </c>
      <c r="M263" s="29"/>
      <c r="N263" s="29"/>
      <c r="O263" s="29"/>
      <c r="P263" s="29"/>
      <c r="Q263" s="29"/>
      <c r="R263" s="29"/>
      <c r="S263" s="29"/>
      <c r="T263" s="18"/>
      <c r="U263" s="88"/>
      <c r="V263" s="18"/>
      <c r="W263" s="18"/>
      <c r="X263" s="18"/>
      <c r="Y263" s="18"/>
    </row>
    <row r="264" spans="1:25" ht="15.75" hidden="1" x14ac:dyDescent="0.25">
      <c r="A264" s="31" t="s">
        <v>33</v>
      </c>
      <c r="B264" s="32">
        <f t="shared" ref="B264:B273" si="40">IF(B200="yes",D220,-1)</f>
        <v>-1</v>
      </c>
      <c r="C264" s="32">
        <f t="shared" ref="C264:C273" si="41">IF(C200="yes",D220,-1)</f>
        <v>-1</v>
      </c>
      <c r="D264" s="32">
        <f t="shared" ref="D264:D273" si="42">IF(D200="yes",D220,-1)</f>
        <v>-1</v>
      </c>
      <c r="E264" s="32">
        <f t="shared" ref="E264:E273" si="43">IF(E200="yes",D220,-1)</f>
        <v>-1</v>
      </c>
      <c r="F264" s="32">
        <f t="shared" ref="F264:F273" si="44">IF(F200="yes",D220,-1)</f>
        <v>-1</v>
      </c>
      <c r="G264" s="32">
        <f t="shared" ref="G264:G273" si="45">IF(G200="yes",D220,-1)</f>
        <v>-1</v>
      </c>
      <c r="H264" s="32">
        <f t="shared" ref="H264:H273" si="46">IF(H200="yes",D220,-1)</f>
        <v>-1</v>
      </c>
      <c r="I264" s="32">
        <f t="shared" ref="I264:I273" si="47">IF(I200="yes",D220,-1)</f>
        <v>-1</v>
      </c>
      <c r="J264" s="32">
        <f t="shared" ref="J264:J273" si="48">IF(J200="yes",D220,-1)</f>
        <v>-1</v>
      </c>
      <c r="K264" s="32">
        <f t="shared" ref="K264:K273" si="49">IF(K200="yes",D220,-1)</f>
        <v>-1</v>
      </c>
      <c r="L264" s="32">
        <f t="shared" ref="L264:L273" si="50">IF(L200="yes",D220,-1)</f>
        <v>-1</v>
      </c>
      <c r="M264" s="33"/>
      <c r="N264" s="33"/>
      <c r="O264" s="33"/>
      <c r="P264" s="33"/>
      <c r="Q264" s="33"/>
      <c r="R264" s="33"/>
      <c r="S264" s="33"/>
      <c r="T264" s="18"/>
      <c r="U264" s="88"/>
      <c r="V264" s="18"/>
      <c r="W264" s="18"/>
      <c r="X264" s="18"/>
      <c r="Y264" s="18"/>
    </row>
    <row r="265" spans="1:25" ht="15.75" hidden="1" x14ac:dyDescent="0.25">
      <c r="A265" s="31" t="s">
        <v>34</v>
      </c>
      <c r="B265" s="32">
        <f t="shared" si="40"/>
        <v>-1</v>
      </c>
      <c r="C265" s="32">
        <f t="shared" si="41"/>
        <v>-1</v>
      </c>
      <c r="D265" s="32">
        <f t="shared" si="42"/>
        <v>-1</v>
      </c>
      <c r="E265" s="32">
        <f t="shared" si="43"/>
        <v>-1</v>
      </c>
      <c r="F265" s="32">
        <f t="shared" si="44"/>
        <v>-1</v>
      </c>
      <c r="G265" s="32">
        <f t="shared" si="45"/>
        <v>-1</v>
      </c>
      <c r="H265" s="32">
        <f t="shared" si="46"/>
        <v>-1</v>
      </c>
      <c r="I265" s="32">
        <f t="shared" si="47"/>
        <v>-1</v>
      </c>
      <c r="J265" s="32">
        <f t="shared" si="48"/>
        <v>-1</v>
      </c>
      <c r="K265" s="32">
        <f t="shared" si="49"/>
        <v>-1</v>
      </c>
      <c r="L265" s="32">
        <f t="shared" si="50"/>
        <v>-1</v>
      </c>
      <c r="M265" s="33"/>
      <c r="N265" s="33"/>
      <c r="O265" s="33"/>
      <c r="P265" s="33"/>
      <c r="Q265" s="33"/>
      <c r="R265" s="33"/>
      <c r="S265" s="33"/>
      <c r="T265" s="18"/>
      <c r="U265" s="88"/>
      <c r="V265" s="18"/>
      <c r="W265" s="18"/>
      <c r="X265" s="18"/>
      <c r="Y265" s="18"/>
    </row>
    <row r="266" spans="1:25" ht="15.75" hidden="1" x14ac:dyDescent="0.25">
      <c r="A266" s="31" t="s">
        <v>35</v>
      </c>
      <c r="B266" s="32">
        <f t="shared" si="40"/>
        <v>-1</v>
      </c>
      <c r="C266" s="32">
        <f t="shared" si="41"/>
        <v>-1</v>
      </c>
      <c r="D266" s="32">
        <f t="shared" si="42"/>
        <v>-1</v>
      </c>
      <c r="E266" s="32">
        <f t="shared" si="43"/>
        <v>-1</v>
      </c>
      <c r="F266" s="32">
        <f t="shared" si="44"/>
        <v>-1</v>
      </c>
      <c r="G266" s="32">
        <f t="shared" si="45"/>
        <v>-1</v>
      </c>
      <c r="H266" s="32">
        <f t="shared" si="46"/>
        <v>-1</v>
      </c>
      <c r="I266" s="32">
        <f t="shared" si="47"/>
        <v>-1</v>
      </c>
      <c r="J266" s="32">
        <f t="shared" si="48"/>
        <v>-1</v>
      </c>
      <c r="K266" s="32">
        <f t="shared" si="49"/>
        <v>-1</v>
      </c>
      <c r="L266" s="32">
        <f t="shared" si="50"/>
        <v>-1</v>
      </c>
      <c r="M266" s="33"/>
      <c r="N266" s="33"/>
      <c r="O266" s="33"/>
      <c r="P266" s="33"/>
      <c r="Q266" s="33"/>
      <c r="R266" s="33"/>
      <c r="S266" s="33"/>
      <c r="T266" s="18"/>
      <c r="U266" s="88"/>
      <c r="V266" s="18"/>
      <c r="W266" s="18"/>
      <c r="X266" s="18"/>
      <c r="Y266" s="18"/>
    </row>
    <row r="267" spans="1:25" ht="15.75" hidden="1" x14ac:dyDescent="0.25">
      <c r="A267" s="31" t="s">
        <v>37</v>
      </c>
      <c r="B267" s="32">
        <f t="shared" si="40"/>
        <v>-1</v>
      </c>
      <c r="C267" s="32">
        <f t="shared" si="41"/>
        <v>-1</v>
      </c>
      <c r="D267" s="32">
        <f t="shared" si="42"/>
        <v>-1</v>
      </c>
      <c r="E267" s="32">
        <f t="shared" si="43"/>
        <v>-1</v>
      </c>
      <c r="F267" s="32">
        <f t="shared" si="44"/>
        <v>-1</v>
      </c>
      <c r="G267" s="32">
        <f t="shared" si="45"/>
        <v>-1</v>
      </c>
      <c r="H267" s="32">
        <f t="shared" si="46"/>
        <v>-1</v>
      </c>
      <c r="I267" s="32">
        <f t="shared" si="47"/>
        <v>-1</v>
      </c>
      <c r="J267" s="32">
        <f t="shared" si="48"/>
        <v>-1</v>
      </c>
      <c r="K267" s="32">
        <f t="shared" si="49"/>
        <v>-1</v>
      </c>
      <c r="L267" s="32">
        <f t="shared" si="50"/>
        <v>-1</v>
      </c>
      <c r="M267" s="33"/>
      <c r="N267" s="33"/>
      <c r="O267" s="33"/>
      <c r="P267" s="33"/>
      <c r="Q267" s="33"/>
      <c r="R267" s="33"/>
      <c r="S267" s="33"/>
      <c r="T267" s="18"/>
      <c r="U267" s="88"/>
      <c r="V267" s="18"/>
      <c r="W267" s="18"/>
      <c r="X267" s="18"/>
      <c r="Y267" s="18"/>
    </row>
    <row r="268" spans="1:25" ht="15.75" hidden="1" x14ac:dyDescent="0.25">
      <c r="A268" s="31" t="s">
        <v>38</v>
      </c>
      <c r="B268" s="32">
        <f t="shared" si="40"/>
        <v>-1</v>
      </c>
      <c r="C268" s="32">
        <f t="shared" si="41"/>
        <v>-1</v>
      </c>
      <c r="D268" s="32">
        <f t="shared" si="42"/>
        <v>-1</v>
      </c>
      <c r="E268" s="32">
        <f t="shared" si="43"/>
        <v>-1</v>
      </c>
      <c r="F268" s="32">
        <f t="shared" si="44"/>
        <v>-1</v>
      </c>
      <c r="G268" s="32">
        <f t="shared" si="45"/>
        <v>-1</v>
      </c>
      <c r="H268" s="32">
        <f t="shared" si="46"/>
        <v>-1</v>
      </c>
      <c r="I268" s="32">
        <f t="shared" si="47"/>
        <v>-1</v>
      </c>
      <c r="J268" s="32">
        <f t="shared" si="48"/>
        <v>-1</v>
      </c>
      <c r="K268" s="32">
        <f t="shared" si="49"/>
        <v>-1</v>
      </c>
      <c r="L268" s="32">
        <f t="shared" si="50"/>
        <v>-1</v>
      </c>
      <c r="M268" s="33"/>
      <c r="N268" s="33"/>
      <c r="O268" s="33"/>
      <c r="P268" s="33"/>
      <c r="Q268" s="33"/>
      <c r="R268" s="33"/>
      <c r="S268" s="33"/>
      <c r="T268" s="18"/>
      <c r="U268" s="88"/>
      <c r="V268" s="18"/>
      <c r="W268" s="18"/>
      <c r="X268" s="18"/>
      <c r="Y268" s="18"/>
    </row>
    <row r="269" spans="1:25" ht="15.75" hidden="1" x14ac:dyDescent="0.25">
      <c r="A269" s="31" t="s">
        <v>144</v>
      </c>
      <c r="B269" s="32">
        <f t="shared" si="40"/>
        <v>-1</v>
      </c>
      <c r="C269" s="32">
        <f t="shared" si="41"/>
        <v>-1</v>
      </c>
      <c r="D269" s="32">
        <f t="shared" si="42"/>
        <v>-1</v>
      </c>
      <c r="E269" s="32">
        <f t="shared" si="43"/>
        <v>-1</v>
      </c>
      <c r="F269" s="32">
        <f t="shared" si="44"/>
        <v>-1</v>
      </c>
      <c r="G269" s="32">
        <f t="shared" si="45"/>
        <v>-1</v>
      </c>
      <c r="H269" s="32">
        <f t="shared" si="46"/>
        <v>-1</v>
      </c>
      <c r="I269" s="32">
        <f t="shared" si="47"/>
        <v>-1</v>
      </c>
      <c r="J269" s="32">
        <f t="shared" si="48"/>
        <v>-1</v>
      </c>
      <c r="K269" s="32">
        <f t="shared" si="49"/>
        <v>-1</v>
      </c>
      <c r="L269" s="32">
        <f t="shared" si="50"/>
        <v>-1</v>
      </c>
      <c r="M269" s="33"/>
      <c r="N269" s="33"/>
      <c r="O269" s="33"/>
      <c r="P269" s="33"/>
      <c r="Q269" s="33"/>
      <c r="R269" s="33"/>
      <c r="S269" s="33"/>
      <c r="T269" s="18"/>
      <c r="U269" s="88"/>
      <c r="V269" s="18"/>
      <c r="W269" s="18"/>
      <c r="X269" s="18"/>
      <c r="Y269" s="18"/>
    </row>
    <row r="270" spans="1:25" ht="15.75" hidden="1" x14ac:dyDescent="0.25">
      <c r="A270" s="31" t="s">
        <v>145</v>
      </c>
      <c r="B270" s="32">
        <f t="shared" si="40"/>
        <v>-1</v>
      </c>
      <c r="C270" s="32">
        <f t="shared" si="41"/>
        <v>-1</v>
      </c>
      <c r="D270" s="32">
        <f t="shared" si="42"/>
        <v>-1</v>
      </c>
      <c r="E270" s="32">
        <f t="shared" si="43"/>
        <v>-1</v>
      </c>
      <c r="F270" s="32">
        <f t="shared" si="44"/>
        <v>-1</v>
      </c>
      <c r="G270" s="32">
        <f t="shared" si="45"/>
        <v>-1</v>
      </c>
      <c r="H270" s="32">
        <f t="shared" si="46"/>
        <v>-1</v>
      </c>
      <c r="I270" s="32">
        <f t="shared" si="47"/>
        <v>-1</v>
      </c>
      <c r="J270" s="32">
        <f t="shared" si="48"/>
        <v>-1</v>
      </c>
      <c r="K270" s="32">
        <f t="shared" si="49"/>
        <v>-1</v>
      </c>
      <c r="L270" s="32">
        <f t="shared" si="50"/>
        <v>-1</v>
      </c>
      <c r="M270" s="33"/>
      <c r="N270" s="33"/>
      <c r="O270" s="33"/>
      <c r="P270" s="33"/>
      <c r="Q270" s="33"/>
      <c r="R270" s="33"/>
      <c r="S270" s="33"/>
      <c r="T270" s="18"/>
      <c r="U270" s="88"/>
      <c r="V270" s="18"/>
      <c r="W270" s="18"/>
      <c r="X270" s="18"/>
      <c r="Y270" s="18"/>
    </row>
    <row r="271" spans="1:25" ht="15.75" hidden="1" x14ac:dyDescent="0.25">
      <c r="A271" s="31" t="s">
        <v>146</v>
      </c>
      <c r="B271" s="32">
        <f t="shared" si="40"/>
        <v>-1</v>
      </c>
      <c r="C271" s="32">
        <f t="shared" si="41"/>
        <v>-1</v>
      </c>
      <c r="D271" s="32">
        <f t="shared" si="42"/>
        <v>-1</v>
      </c>
      <c r="E271" s="32">
        <f t="shared" si="43"/>
        <v>-1</v>
      </c>
      <c r="F271" s="32">
        <f t="shared" si="44"/>
        <v>-1</v>
      </c>
      <c r="G271" s="32">
        <f t="shared" si="45"/>
        <v>-1</v>
      </c>
      <c r="H271" s="32">
        <f t="shared" si="46"/>
        <v>-1</v>
      </c>
      <c r="I271" s="32">
        <f t="shared" si="47"/>
        <v>-1</v>
      </c>
      <c r="J271" s="32">
        <f t="shared" si="48"/>
        <v>-1</v>
      </c>
      <c r="K271" s="32">
        <f t="shared" si="49"/>
        <v>-1</v>
      </c>
      <c r="L271" s="32">
        <f t="shared" si="50"/>
        <v>-1</v>
      </c>
      <c r="M271" s="33"/>
      <c r="N271" s="33"/>
      <c r="O271" s="33"/>
      <c r="P271" s="33"/>
      <c r="Q271" s="33"/>
      <c r="R271" s="33"/>
      <c r="S271" s="33"/>
      <c r="T271" s="18"/>
      <c r="U271" s="88"/>
      <c r="V271" s="18"/>
      <c r="W271" s="18"/>
      <c r="X271" s="18"/>
      <c r="Y271" s="18"/>
    </row>
    <row r="272" spans="1:25" ht="15.75" hidden="1" x14ac:dyDescent="0.25">
      <c r="A272" s="31" t="s">
        <v>147</v>
      </c>
      <c r="B272" s="32">
        <f t="shared" si="40"/>
        <v>-1</v>
      </c>
      <c r="C272" s="32">
        <f t="shared" si="41"/>
        <v>-1</v>
      </c>
      <c r="D272" s="32">
        <f t="shared" si="42"/>
        <v>-1</v>
      </c>
      <c r="E272" s="32">
        <f t="shared" si="43"/>
        <v>-1</v>
      </c>
      <c r="F272" s="32">
        <f t="shared" si="44"/>
        <v>-1</v>
      </c>
      <c r="G272" s="32">
        <f t="shared" si="45"/>
        <v>-1</v>
      </c>
      <c r="H272" s="32">
        <f t="shared" si="46"/>
        <v>-1</v>
      </c>
      <c r="I272" s="32">
        <f t="shared" si="47"/>
        <v>-1</v>
      </c>
      <c r="J272" s="32">
        <f t="shared" si="48"/>
        <v>-1</v>
      </c>
      <c r="K272" s="32">
        <f t="shared" si="49"/>
        <v>-1</v>
      </c>
      <c r="L272" s="32">
        <f t="shared" si="50"/>
        <v>-1</v>
      </c>
      <c r="M272" s="33"/>
      <c r="N272" s="33"/>
      <c r="O272" s="33"/>
      <c r="P272" s="33"/>
      <c r="Q272" s="33"/>
      <c r="R272" s="33"/>
      <c r="S272" s="33"/>
      <c r="T272" s="18"/>
      <c r="U272" s="88"/>
      <c r="V272" s="18"/>
      <c r="W272" s="18"/>
      <c r="X272" s="18"/>
      <c r="Y272" s="18"/>
    </row>
    <row r="273" spans="1:25" ht="15.75" hidden="1" x14ac:dyDescent="0.25">
      <c r="A273" s="31" t="s">
        <v>148</v>
      </c>
      <c r="B273" s="32">
        <f t="shared" si="40"/>
        <v>-1</v>
      </c>
      <c r="C273" s="32">
        <f t="shared" si="41"/>
        <v>-1</v>
      </c>
      <c r="D273" s="32">
        <f t="shared" si="42"/>
        <v>-1</v>
      </c>
      <c r="E273" s="32">
        <f t="shared" si="43"/>
        <v>-1</v>
      </c>
      <c r="F273" s="32">
        <f t="shared" si="44"/>
        <v>-1</v>
      </c>
      <c r="G273" s="32">
        <f t="shared" si="45"/>
        <v>-1</v>
      </c>
      <c r="H273" s="32">
        <f t="shared" si="46"/>
        <v>-1</v>
      </c>
      <c r="I273" s="32">
        <f t="shared" si="47"/>
        <v>-1</v>
      </c>
      <c r="J273" s="32">
        <f t="shared" si="48"/>
        <v>-1</v>
      </c>
      <c r="K273" s="32">
        <f t="shared" si="49"/>
        <v>-1</v>
      </c>
      <c r="L273" s="32">
        <f t="shared" si="50"/>
        <v>-1</v>
      </c>
      <c r="M273" s="33"/>
      <c r="N273" s="33"/>
      <c r="O273" s="33"/>
      <c r="P273" s="33"/>
      <c r="Q273" s="33"/>
      <c r="R273" s="33"/>
      <c r="S273" s="33"/>
      <c r="T273" s="18"/>
      <c r="U273" s="88"/>
      <c r="V273" s="18"/>
      <c r="W273" s="18"/>
      <c r="X273" s="18"/>
      <c r="Y273" s="18"/>
    </row>
    <row r="274" spans="1:25" ht="31.5" hidden="1" x14ac:dyDescent="0.25">
      <c r="A274" s="38" t="s">
        <v>47</v>
      </c>
      <c r="B274" s="39">
        <f>IF(B276&gt;=1,B275/B276,0)</f>
        <v>0</v>
      </c>
      <c r="C274" s="39">
        <f t="shared" ref="C274:L274" si="51">IF(C276&gt;=1,C275/C276,0)</f>
        <v>0</v>
      </c>
      <c r="D274" s="39">
        <f t="shared" si="51"/>
        <v>0</v>
      </c>
      <c r="E274" s="39">
        <f t="shared" si="51"/>
        <v>0</v>
      </c>
      <c r="F274" s="39">
        <f t="shared" si="51"/>
        <v>0</v>
      </c>
      <c r="G274" s="39">
        <f t="shared" si="51"/>
        <v>0</v>
      </c>
      <c r="H274" s="39">
        <f t="shared" si="51"/>
        <v>0</v>
      </c>
      <c r="I274" s="39">
        <f t="shared" si="51"/>
        <v>0</v>
      </c>
      <c r="J274" s="39">
        <f t="shared" si="51"/>
        <v>0</v>
      </c>
      <c r="K274" s="39">
        <f t="shared" si="51"/>
        <v>0</v>
      </c>
      <c r="L274" s="39">
        <f t="shared" si="51"/>
        <v>0</v>
      </c>
      <c r="M274" s="40"/>
      <c r="N274" s="40"/>
      <c r="O274" s="40"/>
      <c r="P274" s="40"/>
      <c r="Q274" s="40"/>
      <c r="R274" s="40"/>
      <c r="S274" s="40"/>
      <c r="T274" s="18"/>
      <c r="U274" s="88"/>
      <c r="V274" s="18"/>
      <c r="W274" s="18"/>
      <c r="X274" s="18"/>
      <c r="Y274" s="18"/>
    </row>
    <row r="275" spans="1:25" ht="31.5" hidden="1" x14ac:dyDescent="0.25">
      <c r="A275" s="41" t="s">
        <v>66</v>
      </c>
      <c r="B275" s="42">
        <f>SUM(IF(B264&gt;0,B264),IF(B265&gt;0,B265),IF(B266&gt;0,B266),IF(B267&gt;0,B267),IF(B268&gt;0,B268),IF(B269&gt;0,B269),IF(B270&gt;0,B270),IF(B271&gt;0,B271),IF(B272&gt;0,B272),IF(B273&gt;0,B273))</f>
        <v>0</v>
      </c>
      <c r="C275" s="42">
        <f t="shared" ref="C275:L275" si="52">SUM(IF(C264&gt;0,C264),IF(C265&gt;0,C265),IF(C266&gt;0,C266),IF(C267&gt;0,C267),IF(C268&gt;0,C268),IF(C269&gt;0,C269),IF(C270&gt;0,C270),IF(C271&gt;0,C271),IF(C272&gt;0,C272),IF(C273&gt;0,C273))</f>
        <v>0</v>
      </c>
      <c r="D275" s="42">
        <f t="shared" si="52"/>
        <v>0</v>
      </c>
      <c r="E275" s="42">
        <f t="shared" si="52"/>
        <v>0</v>
      </c>
      <c r="F275" s="42">
        <f t="shared" si="52"/>
        <v>0</v>
      </c>
      <c r="G275" s="42">
        <f t="shared" si="52"/>
        <v>0</v>
      </c>
      <c r="H275" s="42">
        <f t="shared" si="52"/>
        <v>0</v>
      </c>
      <c r="I275" s="42">
        <f t="shared" si="52"/>
        <v>0</v>
      </c>
      <c r="J275" s="42">
        <f t="shared" si="52"/>
        <v>0</v>
      </c>
      <c r="K275" s="42">
        <f t="shared" si="52"/>
        <v>0</v>
      </c>
      <c r="L275" s="42">
        <f t="shared" si="52"/>
        <v>0</v>
      </c>
      <c r="M275" s="47"/>
      <c r="N275" s="48"/>
      <c r="O275" s="48"/>
      <c r="P275" s="48"/>
      <c r="Q275" s="48"/>
      <c r="R275" s="48"/>
      <c r="S275" s="48"/>
      <c r="T275" s="18"/>
      <c r="U275" s="88"/>
      <c r="V275" s="18"/>
      <c r="W275" s="18"/>
      <c r="X275" s="18"/>
      <c r="Y275" s="18"/>
    </row>
    <row r="276" spans="1:25" ht="31.5" hidden="1" x14ac:dyDescent="0.25">
      <c r="A276" s="41" t="s">
        <v>67</v>
      </c>
      <c r="B276" s="49">
        <f>SUM(IF(B264&gt;-1,1),IF(B265&gt;-1,1),IF(B266&gt;-1,1),IF(B267&gt;-1,1),IF(B268&gt;-1,1),IF(B269&gt;-1,1),IF(B270&gt;-1,1),IF(B271&gt;-1,1),IF(B272&gt;-1,1),IF(B273&gt;-1,1))</f>
        <v>0</v>
      </c>
      <c r="C276" s="49">
        <f t="shared" ref="C276:L276" si="53">SUM(IF(C264&gt;-1,1),IF(C265&gt;-1,1),IF(C266&gt;-1,1),IF(C267&gt;-1,1),IF(C268&gt;-1,1),IF(C269&gt;-1,1),IF(C270&gt;-1,1),IF(C271&gt;-1,1),IF(C272&gt;-1,1),IF(C273&gt;-1,1))</f>
        <v>0</v>
      </c>
      <c r="D276" s="49">
        <f t="shared" si="53"/>
        <v>0</v>
      </c>
      <c r="E276" s="49">
        <f t="shared" si="53"/>
        <v>0</v>
      </c>
      <c r="F276" s="49">
        <f t="shared" si="53"/>
        <v>0</v>
      </c>
      <c r="G276" s="49">
        <f t="shared" si="53"/>
        <v>0</v>
      </c>
      <c r="H276" s="49">
        <f t="shared" si="53"/>
        <v>0</v>
      </c>
      <c r="I276" s="49">
        <f t="shared" si="53"/>
        <v>0</v>
      </c>
      <c r="J276" s="49">
        <f t="shared" si="53"/>
        <v>0</v>
      </c>
      <c r="K276" s="49">
        <f t="shared" si="53"/>
        <v>0</v>
      </c>
      <c r="L276" s="49">
        <f t="shared" si="53"/>
        <v>0</v>
      </c>
      <c r="M276" s="44"/>
      <c r="N276" s="44"/>
      <c r="O276" s="44"/>
      <c r="P276" s="44"/>
      <c r="Q276" s="44"/>
      <c r="R276" s="44"/>
      <c r="S276" s="44"/>
      <c r="T276" s="18"/>
      <c r="U276" s="88"/>
      <c r="V276" s="18"/>
      <c r="W276" s="18"/>
      <c r="X276" s="18"/>
      <c r="Y276" s="18"/>
    </row>
    <row r="277" spans="1:25" ht="17.25" hidden="1" customHeight="1" x14ac:dyDescent="0.25">
      <c r="A277" s="341"/>
      <c r="B277" s="351" t="s">
        <v>50</v>
      </c>
      <c r="C277" s="351"/>
      <c r="D277" s="351"/>
      <c r="E277" s="351"/>
      <c r="F277" s="351"/>
      <c r="G277" s="351"/>
      <c r="H277" s="351"/>
      <c r="I277" s="351"/>
      <c r="J277" s="351"/>
      <c r="K277" s="351"/>
      <c r="L277" s="351"/>
      <c r="M277" s="27"/>
      <c r="N277" s="27"/>
      <c r="O277" s="27"/>
      <c r="P277" s="27"/>
      <c r="Q277" s="27"/>
      <c r="R277" s="27"/>
      <c r="S277" s="27"/>
      <c r="T277" s="18"/>
      <c r="U277" s="88"/>
      <c r="V277" s="18"/>
      <c r="W277" s="18"/>
      <c r="X277" s="18"/>
      <c r="Y277" s="18"/>
    </row>
    <row r="278" spans="1:25" ht="15.75" hidden="1" x14ac:dyDescent="0.25">
      <c r="A278" s="341"/>
      <c r="B278" s="28" t="s">
        <v>22</v>
      </c>
      <c r="C278" s="28" t="s">
        <v>23</v>
      </c>
      <c r="D278" s="28" t="s">
        <v>24</v>
      </c>
      <c r="E278" s="28" t="s">
        <v>25</v>
      </c>
      <c r="F278" s="28" t="s">
        <v>26</v>
      </c>
      <c r="G278" s="28" t="s">
        <v>27</v>
      </c>
      <c r="H278" s="28" t="s">
        <v>28</v>
      </c>
      <c r="I278" s="28" t="s">
        <v>29</v>
      </c>
      <c r="J278" s="28" t="s">
        <v>30</v>
      </c>
      <c r="K278" s="28" t="s">
        <v>31</v>
      </c>
      <c r="L278" s="28" t="s">
        <v>46</v>
      </c>
      <c r="M278" s="29"/>
      <c r="N278" s="29"/>
      <c r="O278" s="29"/>
      <c r="P278" s="29"/>
      <c r="Q278" s="29"/>
      <c r="R278" s="29"/>
      <c r="S278" s="29"/>
      <c r="T278" s="18"/>
      <c r="U278" s="88"/>
      <c r="V278" s="18"/>
      <c r="W278" s="18"/>
      <c r="X278" s="18"/>
      <c r="Y278" s="18"/>
    </row>
    <row r="279" spans="1:25" ht="15.75" hidden="1" x14ac:dyDescent="0.25">
      <c r="A279" s="31" t="s">
        <v>33</v>
      </c>
      <c r="B279" s="32">
        <f t="shared" ref="B279:B288" si="54">IF(B200="yes",E220,-1)</f>
        <v>-1</v>
      </c>
      <c r="C279" s="32">
        <f t="shared" ref="C279:C288" si="55">IF(C200="yes",E220,-1)</f>
        <v>-1</v>
      </c>
      <c r="D279" s="32">
        <f t="shared" ref="D279:D288" si="56">IF(D200="yes",E220,-1)</f>
        <v>-1</v>
      </c>
      <c r="E279" s="32">
        <f t="shared" ref="E279:E288" si="57">IF(E200="yes",E220,-1)</f>
        <v>-1</v>
      </c>
      <c r="F279" s="32">
        <f t="shared" ref="F279:F288" si="58">IF(F200="yes",E220,-1)</f>
        <v>-1</v>
      </c>
      <c r="G279" s="32">
        <f t="shared" ref="G279:G288" si="59">IF(G200="yes",E220,-1)</f>
        <v>-1</v>
      </c>
      <c r="H279" s="32">
        <f t="shared" ref="H279:H288" si="60">IF(H200="yes",E220,-1)</f>
        <v>-1</v>
      </c>
      <c r="I279" s="32">
        <f t="shared" ref="I279:I288" si="61">IF(I200="yes",E220,-1)</f>
        <v>-1</v>
      </c>
      <c r="J279" s="32">
        <f t="shared" ref="J279:J288" si="62">IF(J200="yes",E220,-1)</f>
        <v>-1</v>
      </c>
      <c r="K279" s="32">
        <f t="shared" ref="K279:K288" si="63">IF(K200="yes",E220,-1)</f>
        <v>-1</v>
      </c>
      <c r="L279" s="32">
        <f t="shared" ref="L279:L288" si="64">IF(L200="yes",E220,-1)</f>
        <v>-1</v>
      </c>
      <c r="M279" s="33"/>
      <c r="N279" s="33"/>
      <c r="O279" s="33"/>
      <c r="P279" s="33"/>
      <c r="Q279" s="33"/>
      <c r="R279" s="33"/>
      <c r="S279" s="33"/>
      <c r="T279" s="18"/>
      <c r="U279" s="88"/>
      <c r="V279" s="18"/>
      <c r="W279" s="18"/>
      <c r="X279" s="18"/>
      <c r="Y279" s="18"/>
    </row>
    <row r="280" spans="1:25" ht="15.75" hidden="1" x14ac:dyDescent="0.25">
      <c r="A280" s="31" t="s">
        <v>34</v>
      </c>
      <c r="B280" s="32">
        <f t="shared" si="54"/>
        <v>-1</v>
      </c>
      <c r="C280" s="32">
        <f t="shared" si="55"/>
        <v>-1</v>
      </c>
      <c r="D280" s="32">
        <f t="shared" si="56"/>
        <v>-1</v>
      </c>
      <c r="E280" s="32">
        <f t="shared" si="57"/>
        <v>-1</v>
      </c>
      <c r="F280" s="32">
        <f t="shared" si="58"/>
        <v>-1</v>
      </c>
      <c r="G280" s="32">
        <f t="shared" si="59"/>
        <v>-1</v>
      </c>
      <c r="H280" s="32">
        <f t="shared" si="60"/>
        <v>-1</v>
      </c>
      <c r="I280" s="32">
        <f t="shared" si="61"/>
        <v>-1</v>
      </c>
      <c r="J280" s="32">
        <f t="shared" si="62"/>
        <v>-1</v>
      </c>
      <c r="K280" s="32">
        <f t="shared" si="63"/>
        <v>-1</v>
      </c>
      <c r="L280" s="32">
        <f t="shared" si="64"/>
        <v>-1</v>
      </c>
      <c r="M280" s="33"/>
      <c r="N280" s="33"/>
      <c r="O280" s="33"/>
      <c r="P280" s="33"/>
      <c r="Q280" s="33"/>
      <c r="R280" s="33"/>
      <c r="S280" s="33"/>
      <c r="T280" s="18"/>
      <c r="U280" s="88"/>
      <c r="V280" s="18"/>
      <c r="W280" s="18"/>
      <c r="X280" s="18"/>
      <c r="Y280" s="18"/>
    </row>
    <row r="281" spans="1:25" ht="15.75" hidden="1" x14ac:dyDescent="0.25">
      <c r="A281" s="31" t="s">
        <v>35</v>
      </c>
      <c r="B281" s="32">
        <f t="shared" si="54"/>
        <v>-1</v>
      </c>
      <c r="C281" s="32">
        <f t="shared" si="55"/>
        <v>-1</v>
      </c>
      <c r="D281" s="32">
        <f t="shared" si="56"/>
        <v>-1</v>
      </c>
      <c r="E281" s="32">
        <f t="shared" si="57"/>
        <v>-1</v>
      </c>
      <c r="F281" s="32">
        <f t="shared" si="58"/>
        <v>-1</v>
      </c>
      <c r="G281" s="32">
        <f t="shared" si="59"/>
        <v>-1</v>
      </c>
      <c r="H281" s="32">
        <f t="shared" si="60"/>
        <v>-1</v>
      </c>
      <c r="I281" s="32">
        <f t="shared" si="61"/>
        <v>-1</v>
      </c>
      <c r="J281" s="32">
        <f t="shared" si="62"/>
        <v>-1</v>
      </c>
      <c r="K281" s="32">
        <f t="shared" si="63"/>
        <v>-1</v>
      </c>
      <c r="L281" s="32">
        <f t="shared" si="64"/>
        <v>-1</v>
      </c>
      <c r="M281" s="33"/>
      <c r="N281" s="33"/>
      <c r="O281" s="33"/>
      <c r="P281" s="33"/>
      <c r="Q281" s="33"/>
      <c r="R281" s="33"/>
      <c r="S281" s="33"/>
      <c r="T281" s="18"/>
      <c r="U281" s="88"/>
      <c r="V281" s="18"/>
      <c r="W281" s="18"/>
      <c r="X281" s="18"/>
      <c r="Y281" s="18"/>
    </row>
    <row r="282" spans="1:25" ht="15.75" hidden="1" x14ac:dyDescent="0.25">
      <c r="A282" s="31" t="s">
        <v>37</v>
      </c>
      <c r="B282" s="32">
        <f t="shared" si="54"/>
        <v>-1</v>
      </c>
      <c r="C282" s="32">
        <f t="shared" si="55"/>
        <v>-1</v>
      </c>
      <c r="D282" s="32">
        <f t="shared" si="56"/>
        <v>-1</v>
      </c>
      <c r="E282" s="32">
        <f t="shared" si="57"/>
        <v>-1</v>
      </c>
      <c r="F282" s="32">
        <f t="shared" si="58"/>
        <v>-1</v>
      </c>
      <c r="G282" s="32">
        <f t="shared" si="59"/>
        <v>-1</v>
      </c>
      <c r="H282" s="32">
        <f t="shared" si="60"/>
        <v>-1</v>
      </c>
      <c r="I282" s="32">
        <f t="shared" si="61"/>
        <v>-1</v>
      </c>
      <c r="J282" s="32">
        <f t="shared" si="62"/>
        <v>-1</v>
      </c>
      <c r="K282" s="32">
        <f t="shared" si="63"/>
        <v>-1</v>
      </c>
      <c r="L282" s="32">
        <f t="shared" si="64"/>
        <v>-1</v>
      </c>
      <c r="M282" s="33"/>
      <c r="N282" s="33"/>
      <c r="O282" s="33"/>
      <c r="P282" s="33"/>
      <c r="Q282" s="33"/>
      <c r="R282" s="33"/>
      <c r="S282" s="33"/>
      <c r="T282" s="18"/>
      <c r="U282" s="88"/>
      <c r="V282" s="18"/>
      <c r="W282" s="18"/>
      <c r="X282" s="18"/>
      <c r="Y282" s="18"/>
    </row>
    <row r="283" spans="1:25" ht="15.75" hidden="1" x14ac:dyDescent="0.25">
      <c r="A283" s="31" t="s">
        <v>38</v>
      </c>
      <c r="B283" s="32">
        <f t="shared" si="54"/>
        <v>-1</v>
      </c>
      <c r="C283" s="32">
        <f t="shared" si="55"/>
        <v>-1</v>
      </c>
      <c r="D283" s="32">
        <f t="shared" si="56"/>
        <v>-1</v>
      </c>
      <c r="E283" s="32">
        <f t="shared" si="57"/>
        <v>-1</v>
      </c>
      <c r="F283" s="32">
        <f t="shared" si="58"/>
        <v>-1</v>
      </c>
      <c r="G283" s="32">
        <f t="shared" si="59"/>
        <v>-1</v>
      </c>
      <c r="H283" s="32">
        <f t="shared" si="60"/>
        <v>-1</v>
      </c>
      <c r="I283" s="32">
        <f t="shared" si="61"/>
        <v>-1</v>
      </c>
      <c r="J283" s="32">
        <f t="shared" si="62"/>
        <v>-1</v>
      </c>
      <c r="K283" s="32">
        <f t="shared" si="63"/>
        <v>-1</v>
      </c>
      <c r="L283" s="32">
        <f t="shared" si="64"/>
        <v>-1</v>
      </c>
      <c r="M283" s="33"/>
      <c r="N283" s="33"/>
      <c r="O283" s="33"/>
      <c r="P283" s="33"/>
      <c r="Q283" s="33"/>
      <c r="R283" s="33"/>
      <c r="S283" s="33"/>
      <c r="T283" s="18"/>
      <c r="U283" s="88"/>
      <c r="V283" s="18"/>
      <c r="W283" s="18"/>
      <c r="X283" s="18"/>
      <c r="Y283" s="18"/>
    </row>
    <row r="284" spans="1:25" ht="15.75" hidden="1" x14ac:dyDescent="0.25">
      <c r="A284" s="31" t="s">
        <v>144</v>
      </c>
      <c r="B284" s="32">
        <f t="shared" si="54"/>
        <v>-1</v>
      </c>
      <c r="C284" s="32">
        <f t="shared" si="55"/>
        <v>-1</v>
      </c>
      <c r="D284" s="32">
        <f t="shared" si="56"/>
        <v>-1</v>
      </c>
      <c r="E284" s="32">
        <f t="shared" si="57"/>
        <v>-1</v>
      </c>
      <c r="F284" s="32">
        <f t="shared" si="58"/>
        <v>-1</v>
      </c>
      <c r="G284" s="32">
        <f t="shared" si="59"/>
        <v>-1</v>
      </c>
      <c r="H284" s="32">
        <f t="shared" si="60"/>
        <v>-1</v>
      </c>
      <c r="I284" s="32">
        <f t="shared" si="61"/>
        <v>-1</v>
      </c>
      <c r="J284" s="32">
        <f t="shared" si="62"/>
        <v>-1</v>
      </c>
      <c r="K284" s="32">
        <f t="shared" si="63"/>
        <v>-1</v>
      </c>
      <c r="L284" s="32">
        <f t="shared" si="64"/>
        <v>-1</v>
      </c>
      <c r="M284" s="33"/>
      <c r="N284" s="33"/>
      <c r="O284" s="33"/>
      <c r="P284" s="33"/>
      <c r="Q284" s="33"/>
      <c r="R284" s="33"/>
      <c r="S284" s="33"/>
      <c r="T284" s="18"/>
      <c r="U284" s="88"/>
      <c r="V284" s="18"/>
      <c r="W284" s="18"/>
      <c r="X284" s="18"/>
      <c r="Y284" s="18"/>
    </row>
    <row r="285" spans="1:25" ht="15.75" hidden="1" x14ac:dyDescent="0.25">
      <c r="A285" s="31" t="s">
        <v>145</v>
      </c>
      <c r="B285" s="32">
        <f t="shared" si="54"/>
        <v>-1</v>
      </c>
      <c r="C285" s="32">
        <f t="shared" si="55"/>
        <v>-1</v>
      </c>
      <c r="D285" s="32">
        <f t="shared" si="56"/>
        <v>-1</v>
      </c>
      <c r="E285" s="32">
        <f t="shared" si="57"/>
        <v>-1</v>
      </c>
      <c r="F285" s="32">
        <f t="shared" si="58"/>
        <v>-1</v>
      </c>
      <c r="G285" s="32">
        <f t="shared" si="59"/>
        <v>-1</v>
      </c>
      <c r="H285" s="32">
        <f t="shared" si="60"/>
        <v>-1</v>
      </c>
      <c r="I285" s="32">
        <f t="shared" si="61"/>
        <v>-1</v>
      </c>
      <c r="J285" s="32">
        <f t="shared" si="62"/>
        <v>-1</v>
      </c>
      <c r="K285" s="32">
        <f t="shared" si="63"/>
        <v>-1</v>
      </c>
      <c r="L285" s="32">
        <f t="shared" si="64"/>
        <v>-1</v>
      </c>
      <c r="M285" s="33"/>
      <c r="N285" s="33"/>
      <c r="O285" s="33"/>
      <c r="P285" s="33"/>
      <c r="Q285" s="33"/>
      <c r="R285" s="33"/>
      <c r="S285" s="33"/>
      <c r="T285" s="18"/>
      <c r="U285" s="88"/>
      <c r="V285" s="18"/>
      <c r="W285" s="18"/>
      <c r="X285" s="18"/>
      <c r="Y285" s="18"/>
    </row>
    <row r="286" spans="1:25" ht="15.75" hidden="1" x14ac:dyDescent="0.25">
      <c r="A286" s="31" t="s">
        <v>146</v>
      </c>
      <c r="B286" s="32">
        <f t="shared" si="54"/>
        <v>-1</v>
      </c>
      <c r="C286" s="32">
        <f t="shared" si="55"/>
        <v>-1</v>
      </c>
      <c r="D286" s="32">
        <f t="shared" si="56"/>
        <v>-1</v>
      </c>
      <c r="E286" s="32">
        <f t="shared" si="57"/>
        <v>-1</v>
      </c>
      <c r="F286" s="32">
        <f t="shared" si="58"/>
        <v>-1</v>
      </c>
      <c r="G286" s="32">
        <f t="shared" si="59"/>
        <v>-1</v>
      </c>
      <c r="H286" s="32">
        <f t="shared" si="60"/>
        <v>-1</v>
      </c>
      <c r="I286" s="32">
        <f t="shared" si="61"/>
        <v>-1</v>
      </c>
      <c r="J286" s="32">
        <f t="shared" si="62"/>
        <v>-1</v>
      </c>
      <c r="K286" s="32">
        <f t="shared" si="63"/>
        <v>-1</v>
      </c>
      <c r="L286" s="32">
        <f t="shared" si="64"/>
        <v>-1</v>
      </c>
      <c r="M286" s="33"/>
      <c r="N286" s="33"/>
      <c r="O286" s="33"/>
      <c r="P286" s="33"/>
      <c r="Q286" s="33"/>
      <c r="R286" s="33"/>
      <c r="S286" s="33"/>
      <c r="T286" s="18"/>
      <c r="U286" s="88"/>
      <c r="V286" s="18"/>
      <c r="W286" s="18"/>
      <c r="X286" s="18"/>
      <c r="Y286" s="18"/>
    </row>
    <row r="287" spans="1:25" ht="15.75" hidden="1" x14ac:dyDescent="0.25">
      <c r="A287" s="31" t="s">
        <v>147</v>
      </c>
      <c r="B287" s="32">
        <f t="shared" si="54"/>
        <v>-1</v>
      </c>
      <c r="C287" s="32">
        <f t="shared" si="55"/>
        <v>-1</v>
      </c>
      <c r="D287" s="32">
        <f t="shared" si="56"/>
        <v>-1</v>
      </c>
      <c r="E287" s="32">
        <f t="shared" si="57"/>
        <v>-1</v>
      </c>
      <c r="F287" s="32">
        <f t="shared" si="58"/>
        <v>-1</v>
      </c>
      <c r="G287" s="32">
        <f t="shared" si="59"/>
        <v>-1</v>
      </c>
      <c r="H287" s="32">
        <f t="shared" si="60"/>
        <v>-1</v>
      </c>
      <c r="I287" s="32">
        <f t="shared" si="61"/>
        <v>-1</v>
      </c>
      <c r="J287" s="32">
        <f t="shared" si="62"/>
        <v>-1</v>
      </c>
      <c r="K287" s="32">
        <f t="shared" si="63"/>
        <v>-1</v>
      </c>
      <c r="L287" s="32">
        <f t="shared" si="64"/>
        <v>-1</v>
      </c>
      <c r="M287" s="33"/>
      <c r="N287" s="33"/>
      <c r="O287" s="33"/>
      <c r="P287" s="33"/>
      <c r="Q287" s="33"/>
      <c r="R287" s="33"/>
      <c r="S287" s="33"/>
      <c r="T287" s="18"/>
      <c r="U287" s="88"/>
      <c r="V287" s="18"/>
      <c r="W287" s="18"/>
      <c r="X287" s="18"/>
      <c r="Y287" s="18"/>
    </row>
    <row r="288" spans="1:25" ht="15.75" hidden="1" x14ac:dyDescent="0.25">
      <c r="A288" s="31" t="s">
        <v>148</v>
      </c>
      <c r="B288" s="32">
        <f t="shared" si="54"/>
        <v>-1</v>
      </c>
      <c r="C288" s="32">
        <f t="shared" si="55"/>
        <v>-1</v>
      </c>
      <c r="D288" s="32">
        <f t="shared" si="56"/>
        <v>-1</v>
      </c>
      <c r="E288" s="32">
        <f t="shared" si="57"/>
        <v>-1</v>
      </c>
      <c r="F288" s="32">
        <f t="shared" si="58"/>
        <v>-1</v>
      </c>
      <c r="G288" s="32">
        <f t="shared" si="59"/>
        <v>-1</v>
      </c>
      <c r="H288" s="32">
        <f t="shared" si="60"/>
        <v>-1</v>
      </c>
      <c r="I288" s="32">
        <f t="shared" si="61"/>
        <v>-1</v>
      </c>
      <c r="J288" s="32">
        <f t="shared" si="62"/>
        <v>-1</v>
      </c>
      <c r="K288" s="32">
        <f t="shared" si="63"/>
        <v>-1</v>
      </c>
      <c r="L288" s="32">
        <f t="shared" si="64"/>
        <v>-1</v>
      </c>
      <c r="M288" s="33"/>
      <c r="N288" s="33"/>
      <c r="O288" s="33"/>
      <c r="P288" s="33"/>
      <c r="Q288" s="33"/>
      <c r="R288" s="33"/>
      <c r="S288" s="33"/>
      <c r="T288" s="18"/>
      <c r="U288" s="88"/>
      <c r="V288" s="18"/>
      <c r="W288" s="18"/>
      <c r="X288" s="18"/>
      <c r="Y288" s="18"/>
    </row>
    <row r="289" spans="1:28" ht="31.5" hidden="1" x14ac:dyDescent="0.25">
      <c r="A289" s="38" t="s">
        <v>47</v>
      </c>
      <c r="B289" s="39">
        <f>IF(B291&gt;=1,B290/B291,0)</f>
        <v>0</v>
      </c>
      <c r="C289" s="39">
        <f t="shared" ref="C289:L289" si="65">IF(C291&gt;=1,C290/C291,0)</f>
        <v>0</v>
      </c>
      <c r="D289" s="39">
        <f t="shared" si="65"/>
        <v>0</v>
      </c>
      <c r="E289" s="39">
        <f t="shared" si="65"/>
        <v>0</v>
      </c>
      <c r="F289" s="39">
        <f t="shared" si="65"/>
        <v>0</v>
      </c>
      <c r="G289" s="39">
        <f t="shared" si="65"/>
        <v>0</v>
      </c>
      <c r="H289" s="39">
        <f t="shared" si="65"/>
        <v>0</v>
      </c>
      <c r="I289" s="39">
        <f t="shared" si="65"/>
        <v>0</v>
      </c>
      <c r="J289" s="39">
        <f t="shared" si="65"/>
        <v>0</v>
      </c>
      <c r="K289" s="39">
        <f t="shared" si="65"/>
        <v>0</v>
      </c>
      <c r="L289" s="39">
        <f t="shared" si="65"/>
        <v>0</v>
      </c>
      <c r="M289" s="40"/>
      <c r="N289" s="40"/>
      <c r="O289" s="40"/>
      <c r="P289" s="40"/>
      <c r="Q289" s="40"/>
      <c r="R289" s="40"/>
      <c r="S289" s="40"/>
      <c r="T289" s="18"/>
      <c r="U289" s="88"/>
      <c r="V289" s="18"/>
      <c r="W289" s="18"/>
      <c r="X289" s="18"/>
      <c r="Y289" s="18"/>
    </row>
    <row r="290" spans="1:28" ht="31.5" hidden="1" x14ac:dyDescent="0.25">
      <c r="A290" s="31" t="s">
        <v>66</v>
      </c>
      <c r="B290" s="50">
        <f>SUM(IF(B279&gt;0,B279),IF(B280&gt;0,B280),IF(B281&gt;0,B281),IF(B282&gt;0,B282),IF(B283&gt;0,B283),IF(B284&gt;0,B284),IF(B285&gt;0,B285),IF(B286&gt;0,B286),IF(B287&gt;0,B287),IF(B288&gt;0,B288))</f>
        <v>0</v>
      </c>
      <c r="C290" s="50">
        <f t="shared" ref="C290:L290" si="66">SUM(IF(C279&gt;0,C279),IF(C280&gt;0,C280),IF(C281&gt;0,C281),IF(C282&gt;0,C282),IF(C283&gt;0,C283),IF(C284&gt;0,C284),IF(C285&gt;0,C285),IF(C286&gt;0,C286),IF(C287&gt;0,C287),IF(C288&gt;0,C288))</f>
        <v>0</v>
      </c>
      <c r="D290" s="50">
        <f t="shared" si="66"/>
        <v>0</v>
      </c>
      <c r="E290" s="50">
        <f t="shared" si="66"/>
        <v>0</v>
      </c>
      <c r="F290" s="50">
        <f t="shared" si="66"/>
        <v>0</v>
      </c>
      <c r="G290" s="50">
        <f t="shared" si="66"/>
        <v>0</v>
      </c>
      <c r="H290" s="50">
        <f t="shared" si="66"/>
        <v>0</v>
      </c>
      <c r="I290" s="50">
        <f t="shared" si="66"/>
        <v>0</v>
      </c>
      <c r="J290" s="50">
        <f t="shared" si="66"/>
        <v>0</v>
      </c>
      <c r="K290" s="50">
        <f t="shared" si="66"/>
        <v>0</v>
      </c>
      <c r="L290" s="50">
        <f t="shared" si="66"/>
        <v>0</v>
      </c>
      <c r="M290" s="36"/>
      <c r="N290" s="85"/>
      <c r="O290" s="85"/>
      <c r="P290" s="85"/>
      <c r="Q290" s="85"/>
      <c r="R290" s="85"/>
      <c r="S290" s="85"/>
      <c r="T290" s="18"/>
      <c r="U290" s="88"/>
      <c r="V290" s="18"/>
      <c r="W290" s="18"/>
      <c r="X290" s="18"/>
      <c r="Y290" s="18"/>
    </row>
    <row r="291" spans="1:28" ht="31.5" hidden="1" x14ac:dyDescent="0.25">
      <c r="A291" s="31" t="s">
        <v>67</v>
      </c>
      <c r="B291" s="51">
        <f>SUM(IF(B279&gt;-1,1),IF(B280&gt;-1,1),IF(B281&gt;-1,1),IF(B282&gt;-1,1),IF(B283&gt;-1,1),IF(B284&gt;-1,1),IF(B285&gt;-1,1),IF(B286&gt;-1,1),IF(B287&gt;-1,1),IF(B288&gt;-1,1))</f>
        <v>0</v>
      </c>
      <c r="C291" s="51">
        <f t="shared" ref="C291:L291" si="67">SUM(IF(C279&gt;-1,1),IF(C280&gt;-1,1),IF(C281&gt;-1,1),IF(C282&gt;-1,1),IF(C283&gt;-1,1),IF(C284&gt;-1,1),IF(C285&gt;-1,1),IF(C286&gt;-1,1),IF(C287&gt;-1,1),IF(C288&gt;-1,1))</f>
        <v>0</v>
      </c>
      <c r="D291" s="51">
        <f t="shared" si="67"/>
        <v>0</v>
      </c>
      <c r="E291" s="51">
        <f t="shared" si="67"/>
        <v>0</v>
      </c>
      <c r="F291" s="51">
        <f t="shared" si="67"/>
        <v>0</v>
      </c>
      <c r="G291" s="51">
        <f t="shared" si="67"/>
        <v>0</v>
      </c>
      <c r="H291" s="51">
        <f t="shared" si="67"/>
        <v>0</v>
      </c>
      <c r="I291" s="51">
        <f t="shared" si="67"/>
        <v>0</v>
      </c>
      <c r="J291" s="51">
        <f t="shared" si="67"/>
        <v>0</v>
      </c>
      <c r="K291" s="51">
        <f t="shared" si="67"/>
        <v>0</v>
      </c>
      <c r="L291" s="51">
        <f t="shared" si="67"/>
        <v>0</v>
      </c>
      <c r="M291" s="52"/>
      <c r="N291" s="52"/>
      <c r="O291" s="52"/>
      <c r="P291" s="52"/>
      <c r="Q291" s="52"/>
      <c r="R291" s="52"/>
      <c r="S291" s="52"/>
      <c r="T291" s="18"/>
      <c r="U291" s="88"/>
      <c r="V291" s="18"/>
      <c r="W291" s="18"/>
      <c r="X291" s="18"/>
      <c r="Y291" s="18"/>
    </row>
    <row r="292" spans="1:28" hidden="1" x14ac:dyDescent="0.25">
      <c r="A292" s="49"/>
      <c r="B292" s="51"/>
      <c r="C292" s="51"/>
      <c r="D292" s="51"/>
      <c r="E292" s="51"/>
      <c r="F292" s="51"/>
      <c r="G292" s="51"/>
      <c r="H292" s="51"/>
      <c r="I292" s="51"/>
      <c r="J292" s="51"/>
      <c r="K292" s="51"/>
      <c r="L292" s="51"/>
      <c r="M292" s="86"/>
      <c r="N292" s="86"/>
      <c r="O292" s="86"/>
      <c r="P292" s="86"/>
      <c r="Q292" s="86"/>
      <c r="R292" s="86"/>
      <c r="S292" s="86"/>
      <c r="T292" s="18"/>
      <c r="U292" s="88"/>
      <c r="V292" s="18"/>
      <c r="W292" s="18"/>
      <c r="X292" s="18"/>
      <c r="Y292" s="18"/>
    </row>
    <row r="293" spans="1:28" ht="17.25" hidden="1" customHeight="1" x14ac:dyDescent="0.25">
      <c r="A293" s="341"/>
      <c r="B293" s="351" t="s">
        <v>51</v>
      </c>
      <c r="C293" s="351"/>
      <c r="D293" s="351"/>
      <c r="E293" s="351"/>
      <c r="F293" s="351"/>
      <c r="G293" s="351"/>
      <c r="H293" s="351"/>
      <c r="I293" s="351"/>
      <c r="J293" s="351"/>
      <c r="K293" s="351"/>
      <c r="L293" s="351"/>
      <c r="M293" s="27"/>
      <c r="N293" s="27"/>
      <c r="O293" s="27"/>
      <c r="P293" s="27"/>
      <c r="Q293" s="27"/>
      <c r="R293" s="27"/>
      <c r="S293" s="27"/>
      <c r="T293" s="18"/>
      <c r="U293" s="88"/>
      <c r="V293" s="18"/>
      <c r="W293" s="18"/>
      <c r="X293" s="18"/>
      <c r="Y293" s="18"/>
    </row>
    <row r="294" spans="1:28" ht="15.75" hidden="1" x14ac:dyDescent="0.25">
      <c r="A294" s="341"/>
      <c r="B294" s="28" t="s">
        <v>22</v>
      </c>
      <c r="C294" s="28" t="s">
        <v>23</v>
      </c>
      <c r="D294" s="28" t="s">
        <v>24</v>
      </c>
      <c r="E294" s="28" t="s">
        <v>25</v>
      </c>
      <c r="F294" s="28" t="s">
        <v>26</v>
      </c>
      <c r="G294" s="28" t="s">
        <v>27</v>
      </c>
      <c r="H294" s="28" t="s">
        <v>28</v>
      </c>
      <c r="I294" s="28" t="s">
        <v>29</v>
      </c>
      <c r="J294" s="28" t="s">
        <v>30</v>
      </c>
      <c r="K294" s="28" t="s">
        <v>31</v>
      </c>
      <c r="L294" s="28" t="s">
        <v>32</v>
      </c>
      <c r="M294" s="29"/>
      <c r="N294" s="29"/>
      <c r="O294" s="29"/>
      <c r="P294" s="29"/>
      <c r="Q294" s="29" t="s">
        <v>152</v>
      </c>
      <c r="R294" s="29" t="s">
        <v>22</v>
      </c>
      <c r="S294" s="29" t="s">
        <v>151</v>
      </c>
      <c r="T294" s="18" t="s">
        <v>154</v>
      </c>
      <c r="U294" s="88"/>
      <c r="V294" s="18" t="s">
        <v>153</v>
      </c>
      <c r="W294" s="18"/>
      <c r="X294" s="18"/>
      <c r="Y294" s="18"/>
      <c r="Z294" s="76"/>
      <c r="AA294" s="76"/>
      <c r="AB294" s="76"/>
    </row>
    <row r="295" spans="1:28" ht="15.75" hidden="1" x14ac:dyDescent="0.25">
      <c r="A295" s="31" t="s">
        <v>33</v>
      </c>
      <c r="B295" s="32">
        <f t="shared" ref="B295:B304" si="68">IF(B200="yes",F220,-1)</f>
        <v>-1</v>
      </c>
      <c r="C295" s="32">
        <f t="shared" ref="C295:C304" si="69">IF(C200="yes",F220,-1)</f>
        <v>-1</v>
      </c>
      <c r="D295" s="32">
        <f t="shared" ref="D295:D304" si="70">IF(D200="yes",F220,-1)</f>
        <v>-1</v>
      </c>
      <c r="E295" s="32">
        <f t="shared" ref="E295:E304" si="71">IF(E200="yes",F220,-1)</f>
        <v>-1</v>
      </c>
      <c r="F295" s="32">
        <f t="shared" ref="F295:F304" si="72">IF(F200="yes",F220,-1)</f>
        <v>-1</v>
      </c>
      <c r="G295" s="32">
        <f t="shared" ref="G295:G304" si="73">IF(G200="yes",F220,-1)</f>
        <v>-1</v>
      </c>
      <c r="H295" s="32">
        <f t="shared" ref="H295:H304" si="74">IF(H200="yes",F220,-1)</f>
        <v>-1</v>
      </c>
      <c r="I295" s="32">
        <f t="shared" ref="I295:I304" si="75">IF(I200="yes",F220,-1)</f>
        <v>-1</v>
      </c>
      <c r="J295" s="32">
        <f t="shared" ref="J295:J304" si="76">IF(J200="yes",F220,-1)</f>
        <v>-1</v>
      </c>
      <c r="K295" s="32">
        <f t="shared" ref="K295:K304" si="77">IF(K200="yes",F220,-1)</f>
        <v>-1</v>
      </c>
      <c r="L295" s="32">
        <f t="shared" ref="L295:L304" si="78">IF(L200="yes",F220,-1)</f>
        <v>-1</v>
      </c>
      <c r="M295" s="33"/>
      <c r="N295" s="33"/>
      <c r="O295" s="33"/>
      <c r="P295" s="33" t="str">
        <f t="shared" ref="P295:P304" si="79">T191</f>
        <v>CLO1</v>
      </c>
      <c r="Q295" s="33">
        <f>B244</f>
        <v>0</v>
      </c>
      <c r="R295" s="33">
        <f>B259</f>
        <v>0</v>
      </c>
      <c r="S295" s="33">
        <f>B274</f>
        <v>0</v>
      </c>
      <c r="T295" s="33">
        <f>B289</f>
        <v>0</v>
      </c>
      <c r="U295" s="33"/>
      <c r="V295" s="46">
        <f>B305</f>
        <v>0</v>
      </c>
      <c r="W295" s="46"/>
      <c r="X295" s="46"/>
      <c r="Y295" s="46"/>
      <c r="Z295" s="46"/>
      <c r="AA295" s="46"/>
      <c r="AB295" s="46"/>
    </row>
    <row r="296" spans="1:28" ht="15.75" hidden="1" x14ac:dyDescent="0.25">
      <c r="A296" s="31" t="s">
        <v>34</v>
      </c>
      <c r="B296" s="32">
        <f t="shared" si="68"/>
        <v>-1</v>
      </c>
      <c r="C296" s="32">
        <f t="shared" si="69"/>
        <v>-1</v>
      </c>
      <c r="D296" s="32">
        <f t="shared" si="70"/>
        <v>-1</v>
      </c>
      <c r="E296" s="32">
        <f t="shared" si="71"/>
        <v>-1</v>
      </c>
      <c r="F296" s="32">
        <f t="shared" si="72"/>
        <v>-1</v>
      </c>
      <c r="G296" s="32">
        <f t="shared" si="73"/>
        <v>-1</v>
      </c>
      <c r="H296" s="32">
        <f t="shared" si="74"/>
        <v>-1</v>
      </c>
      <c r="I296" s="32">
        <f t="shared" si="75"/>
        <v>-1</v>
      </c>
      <c r="J296" s="32">
        <f t="shared" si="76"/>
        <v>-1</v>
      </c>
      <c r="K296" s="32">
        <f t="shared" si="77"/>
        <v>-1</v>
      </c>
      <c r="L296" s="32">
        <f t="shared" si="78"/>
        <v>-1</v>
      </c>
      <c r="M296" s="33"/>
      <c r="N296" s="33"/>
      <c r="O296" s="33"/>
      <c r="P296" s="33" t="str">
        <f t="shared" si="79"/>
        <v>CLO2</v>
      </c>
      <c r="Q296" s="33">
        <f>C244</f>
        <v>0</v>
      </c>
      <c r="R296" s="33">
        <f>C259</f>
        <v>0</v>
      </c>
      <c r="S296" s="33">
        <f>C274</f>
        <v>0</v>
      </c>
      <c r="T296" s="84">
        <f>C289</f>
        <v>0</v>
      </c>
      <c r="U296" s="84"/>
      <c r="V296" s="84">
        <f>C305</f>
        <v>0</v>
      </c>
      <c r="W296" s="18"/>
      <c r="X296" s="18"/>
      <c r="Y296" s="18"/>
    </row>
    <row r="297" spans="1:28" ht="15.75" hidden="1" x14ac:dyDescent="0.25">
      <c r="A297" s="31" t="s">
        <v>35</v>
      </c>
      <c r="B297" s="32">
        <f t="shared" si="68"/>
        <v>-1</v>
      </c>
      <c r="C297" s="32">
        <f t="shared" si="69"/>
        <v>-1</v>
      </c>
      <c r="D297" s="32">
        <f t="shared" si="70"/>
        <v>-1</v>
      </c>
      <c r="E297" s="32">
        <f t="shared" si="71"/>
        <v>-1</v>
      </c>
      <c r="F297" s="32">
        <f t="shared" si="72"/>
        <v>-1</v>
      </c>
      <c r="G297" s="32">
        <f t="shared" si="73"/>
        <v>-1</v>
      </c>
      <c r="H297" s="32">
        <f t="shared" si="74"/>
        <v>-1</v>
      </c>
      <c r="I297" s="32">
        <f t="shared" si="75"/>
        <v>-1</v>
      </c>
      <c r="J297" s="32">
        <f t="shared" si="76"/>
        <v>-1</v>
      </c>
      <c r="K297" s="32">
        <f t="shared" si="77"/>
        <v>-1</v>
      </c>
      <c r="L297" s="32">
        <f t="shared" si="78"/>
        <v>-1</v>
      </c>
      <c r="M297" s="33"/>
      <c r="N297" s="33"/>
      <c r="O297" s="33"/>
      <c r="P297" s="33" t="str">
        <f t="shared" si="79"/>
        <v>CLO3</v>
      </c>
      <c r="Q297" s="33">
        <f>D244</f>
        <v>0</v>
      </c>
      <c r="R297" s="33">
        <f>D259</f>
        <v>0</v>
      </c>
      <c r="S297" s="33">
        <f>D274</f>
        <v>0</v>
      </c>
      <c r="T297" s="84">
        <f>D289</f>
        <v>0</v>
      </c>
      <c r="U297" s="84"/>
      <c r="V297" s="84">
        <f>D305</f>
        <v>0</v>
      </c>
      <c r="W297" s="18"/>
      <c r="X297" s="18"/>
      <c r="Y297" s="18"/>
    </row>
    <row r="298" spans="1:28" ht="15.75" hidden="1" x14ac:dyDescent="0.25">
      <c r="A298" s="31" t="s">
        <v>37</v>
      </c>
      <c r="B298" s="32">
        <f t="shared" si="68"/>
        <v>-1</v>
      </c>
      <c r="C298" s="32">
        <f t="shared" si="69"/>
        <v>-1</v>
      </c>
      <c r="D298" s="32">
        <f t="shared" si="70"/>
        <v>-1</v>
      </c>
      <c r="E298" s="32">
        <f t="shared" si="71"/>
        <v>-1</v>
      </c>
      <c r="F298" s="32">
        <f t="shared" si="72"/>
        <v>-1</v>
      </c>
      <c r="G298" s="32">
        <f t="shared" si="73"/>
        <v>-1</v>
      </c>
      <c r="H298" s="32">
        <f t="shared" si="74"/>
        <v>-1</v>
      </c>
      <c r="I298" s="32">
        <f t="shared" si="75"/>
        <v>-1</v>
      </c>
      <c r="J298" s="32">
        <f t="shared" si="76"/>
        <v>-1</v>
      </c>
      <c r="K298" s="32">
        <f t="shared" si="77"/>
        <v>-1</v>
      </c>
      <c r="L298" s="32">
        <f t="shared" si="78"/>
        <v>-1</v>
      </c>
      <c r="M298" s="33"/>
      <c r="N298" s="33"/>
      <c r="O298" s="33"/>
      <c r="P298" s="33" t="str">
        <f t="shared" si="79"/>
        <v>CLO4</v>
      </c>
      <c r="Q298" s="33">
        <f>E244</f>
        <v>0</v>
      </c>
      <c r="R298" s="33">
        <f>E259</f>
        <v>0</v>
      </c>
      <c r="S298" s="33">
        <f>E274</f>
        <v>0</v>
      </c>
      <c r="T298" s="84">
        <f>E289</f>
        <v>0</v>
      </c>
      <c r="U298" s="84"/>
      <c r="V298" s="84">
        <f>E305</f>
        <v>0</v>
      </c>
      <c r="W298" s="18"/>
      <c r="X298" s="18"/>
      <c r="Y298" s="18"/>
    </row>
    <row r="299" spans="1:28" ht="15.75" hidden="1" x14ac:dyDescent="0.25">
      <c r="A299" s="31" t="s">
        <v>38</v>
      </c>
      <c r="B299" s="32">
        <f t="shared" si="68"/>
        <v>-1</v>
      </c>
      <c r="C299" s="32">
        <f t="shared" si="69"/>
        <v>-1</v>
      </c>
      <c r="D299" s="32">
        <f t="shared" si="70"/>
        <v>-1</v>
      </c>
      <c r="E299" s="32">
        <f t="shared" si="71"/>
        <v>-1</v>
      </c>
      <c r="F299" s="32">
        <f t="shared" si="72"/>
        <v>-1</v>
      </c>
      <c r="G299" s="32">
        <f t="shared" si="73"/>
        <v>-1</v>
      </c>
      <c r="H299" s="32">
        <f t="shared" si="74"/>
        <v>-1</v>
      </c>
      <c r="I299" s="32">
        <f t="shared" si="75"/>
        <v>-1</v>
      </c>
      <c r="J299" s="32">
        <f t="shared" si="76"/>
        <v>-1</v>
      </c>
      <c r="K299" s="32">
        <f t="shared" si="77"/>
        <v>-1</v>
      </c>
      <c r="L299" s="32">
        <f t="shared" si="78"/>
        <v>-1</v>
      </c>
      <c r="M299" s="33"/>
      <c r="N299" s="33"/>
      <c r="O299" s="33"/>
      <c r="P299" s="33" t="str">
        <f t="shared" si="79"/>
        <v>CLO5</v>
      </c>
      <c r="Q299" s="33">
        <f>F244</f>
        <v>0</v>
      </c>
      <c r="R299" s="33">
        <f>F259</f>
        <v>0</v>
      </c>
      <c r="S299" s="33">
        <f>F274</f>
        <v>0</v>
      </c>
      <c r="T299" s="84">
        <f>F289</f>
        <v>0</v>
      </c>
      <c r="U299" s="84"/>
      <c r="V299" s="84">
        <f>F305</f>
        <v>0</v>
      </c>
      <c r="W299" s="18"/>
      <c r="X299" s="18"/>
      <c r="Y299" s="18"/>
    </row>
    <row r="300" spans="1:28" ht="15.75" hidden="1" x14ac:dyDescent="0.25">
      <c r="A300" s="31" t="s">
        <v>144</v>
      </c>
      <c r="B300" s="32">
        <f t="shared" si="68"/>
        <v>-1</v>
      </c>
      <c r="C300" s="32">
        <f t="shared" si="69"/>
        <v>-1</v>
      </c>
      <c r="D300" s="32">
        <f t="shared" si="70"/>
        <v>-1</v>
      </c>
      <c r="E300" s="32">
        <f t="shared" si="71"/>
        <v>-1</v>
      </c>
      <c r="F300" s="32">
        <f t="shared" si="72"/>
        <v>-1</v>
      </c>
      <c r="G300" s="32">
        <f t="shared" si="73"/>
        <v>-1</v>
      </c>
      <c r="H300" s="32">
        <f t="shared" si="74"/>
        <v>-1</v>
      </c>
      <c r="I300" s="32">
        <f t="shared" si="75"/>
        <v>-1</v>
      </c>
      <c r="J300" s="32">
        <f t="shared" si="76"/>
        <v>-1</v>
      </c>
      <c r="K300" s="32">
        <f t="shared" si="77"/>
        <v>-1</v>
      </c>
      <c r="L300" s="32">
        <f t="shared" si="78"/>
        <v>-1</v>
      </c>
      <c r="M300" s="33"/>
      <c r="N300" s="33"/>
      <c r="O300" s="33"/>
      <c r="P300" s="33" t="str">
        <f t="shared" si="79"/>
        <v>CLO6</v>
      </c>
      <c r="Q300" s="33">
        <f>G244</f>
        <v>0</v>
      </c>
      <c r="R300" s="33">
        <f>G259</f>
        <v>0</v>
      </c>
      <c r="S300" s="33">
        <f>G274</f>
        <v>0</v>
      </c>
      <c r="T300" s="84">
        <f>G289</f>
        <v>0</v>
      </c>
      <c r="U300" s="84"/>
      <c r="V300" s="84">
        <f>G305</f>
        <v>0</v>
      </c>
      <c r="W300" s="18"/>
      <c r="X300" s="18"/>
      <c r="Y300" s="18"/>
    </row>
    <row r="301" spans="1:28" ht="15.75" hidden="1" x14ac:dyDescent="0.25">
      <c r="A301" s="31" t="s">
        <v>145</v>
      </c>
      <c r="B301" s="32">
        <f t="shared" si="68"/>
        <v>-1</v>
      </c>
      <c r="C301" s="32">
        <f t="shared" si="69"/>
        <v>-1</v>
      </c>
      <c r="D301" s="32">
        <f t="shared" si="70"/>
        <v>-1</v>
      </c>
      <c r="E301" s="32">
        <f t="shared" si="71"/>
        <v>-1</v>
      </c>
      <c r="F301" s="32">
        <f t="shared" si="72"/>
        <v>-1</v>
      </c>
      <c r="G301" s="32">
        <f t="shared" si="73"/>
        <v>-1</v>
      </c>
      <c r="H301" s="32">
        <f t="shared" si="74"/>
        <v>-1</v>
      </c>
      <c r="I301" s="32">
        <f t="shared" si="75"/>
        <v>-1</v>
      </c>
      <c r="J301" s="32">
        <f t="shared" si="76"/>
        <v>-1</v>
      </c>
      <c r="K301" s="32">
        <f t="shared" si="77"/>
        <v>-1</v>
      </c>
      <c r="L301" s="32">
        <f t="shared" si="78"/>
        <v>-1</v>
      </c>
      <c r="M301" s="33"/>
      <c r="N301" s="33"/>
      <c r="O301" s="33"/>
      <c r="P301" s="33" t="str">
        <f t="shared" si="79"/>
        <v>CLO7</v>
      </c>
      <c r="Q301" s="33">
        <f>H244</f>
        <v>0</v>
      </c>
      <c r="R301" s="33">
        <f>H259</f>
        <v>0</v>
      </c>
      <c r="S301" s="33">
        <f>H274</f>
        <v>0</v>
      </c>
      <c r="T301" s="84">
        <f>H289</f>
        <v>0</v>
      </c>
      <c r="U301" s="84"/>
      <c r="V301" s="84">
        <f>H305</f>
        <v>0</v>
      </c>
      <c r="W301" s="18"/>
      <c r="X301" s="18"/>
      <c r="Y301" s="18"/>
    </row>
    <row r="302" spans="1:28" ht="15.75" hidden="1" x14ac:dyDescent="0.25">
      <c r="A302" s="31" t="s">
        <v>146</v>
      </c>
      <c r="B302" s="32">
        <f t="shared" si="68"/>
        <v>-1</v>
      </c>
      <c r="C302" s="32">
        <f t="shared" si="69"/>
        <v>-1</v>
      </c>
      <c r="D302" s="32">
        <f t="shared" si="70"/>
        <v>-1</v>
      </c>
      <c r="E302" s="32">
        <f t="shared" si="71"/>
        <v>-1</v>
      </c>
      <c r="F302" s="32">
        <f t="shared" si="72"/>
        <v>-1</v>
      </c>
      <c r="G302" s="32">
        <f t="shared" si="73"/>
        <v>-1</v>
      </c>
      <c r="H302" s="32">
        <f t="shared" si="74"/>
        <v>-1</v>
      </c>
      <c r="I302" s="32">
        <f t="shared" si="75"/>
        <v>-1</v>
      </c>
      <c r="J302" s="32">
        <f t="shared" si="76"/>
        <v>-1</v>
      </c>
      <c r="K302" s="32">
        <f t="shared" si="77"/>
        <v>-1</v>
      </c>
      <c r="L302" s="32">
        <f t="shared" si="78"/>
        <v>-1</v>
      </c>
      <c r="M302" s="33"/>
      <c r="N302" s="33"/>
      <c r="O302" s="33"/>
      <c r="P302" s="33" t="str">
        <f t="shared" si="79"/>
        <v>CLO8</v>
      </c>
      <c r="Q302" s="33">
        <f>I244</f>
        <v>0</v>
      </c>
      <c r="R302" s="33">
        <f>I259</f>
        <v>0</v>
      </c>
      <c r="S302" s="33">
        <f>I274</f>
        <v>0</v>
      </c>
      <c r="T302" s="84">
        <f>I289</f>
        <v>0</v>
      </c>
      <c r="U302" s="84"/>
      <c r="V302" s="84">
        <f>I305</f>
        <v>0</v>
      </c>
      <c r="W302" s="18"/>
      <c r="X302" s="18"/>
      <c r="Y302" s="18"/>
    </row>
    <row r="303" spans="1:28" ht="115.5" hidden="1" customHeight="1" x14ac:dyDescent="0.25">
      <c r="A303" s="31" t="s">
        <v>147</v>
      </c>
      <c r="B303" s="32">
        <f t="shared" si="68"/>
        <v>-1</v>
      </c>
      <c r="C303" s="32">
        <f t="shared" si="69"/>
        <v>-1</v>
      </c>
      <c r="D303" s="32">
        <f t="shared" si="70"/>
        <v>-1</v>
      </c>
      <c r="E303" s="32">
        <f t="shared" si="71"/>
        <v>-1</v>
      </c>
      <c r="F303" s="32">
        <f t="shared" si="72"/>
        <v>-1</v>
      </c>
      <c r="G303" s="32">
        <f t="shared" si="73"/>
        <v>-1</v>
      </c>
      <c r="H303" s="32">
        <f t="shared" si="74"/>
        <v>-1</v>
      </c>
      <c r="I303" s="32">
        <f t="shared" si="75"/>
        <v>-1</v>
      </c>
      <c r="J303" s="32">
        <f t="shared" si="76"/>
        <v>-1</v>
      </c>
      <c r="K303" s="32">
        <f t="shared" si="77"/>
        <v>-1</v>
      </c>
      <c r="L303" s="32">
        <f t="shared" si="78"/>
        <v>-1</v>
      </c>
      <c r="M303" s="33"/>
      <c r="N303" s="33"/>
      <c r="O303" s="33"/>
      <c r="P303" s="33" t="str">
        <f t="shared" si="79"/>
        <v>CLO9</v>
      </c>
      <c r="Q303" s="33">
        <f>J244</f>
        <v>0</v>
      </c>
      <c r="R303" s="33">
        <f>J259</f>
        <v>0</v>
      </c>
      <c r="S303" s="33">
        <f>J274</f>
        <v>0</v>
      </c>
      <c r="T303" s="84">
        <f>J289</f>
        <v>0</v>
      </c>
      <c r="U303" s="84"/>
      <c r="V303" s="84">
        <f>J305</f>
        <v>0</v>
      </c>
      <c r="W303" s="18"/>
      <c r="X303" s="18"/>
      <c r="Y303" s="18"/>
    </row>
    <row r="304" spans="1:28" ht="102.75" hidden="1" customHeight="1" x14ac:dyDescent="0.25">
      <c r="A304" s="31" t="s">
        <v>148</v>
      </c>
      <c r="B304" s="32">
        <f t="shared" si="68"/>
        <v>-1</v>
      </c>
      <c r="C304" s="32">
        <f t="shared" si="69"/>
        <v>-1</v>
      </c>
      <c r="D304" s="32">
        <f t="shared" si="70"/>
        <v>-1</v>
      </c>
      <c r="E304" s="32">
        <f t="shared" si="71"/>
        <v>-1</v>
      </c>
      <c r="F304" s="32">
        <f t="shared" si="72"/>
        <v>-1</v>
      </c>
      <c r="G304" s="32">
        <f t="shared" si="73"/>
        <v>-1</v>
      </c>
      <c r="H304" s="32">
        <f t="shared" si="74"/>
        <v>-1</v>
      </c>
      <c r="I304" s="32">
        <f t="shared" si="75"/>
        <v>-1</v>
      </c>
      <c r="J304" s="32">
        <f t="shared" si="76"/>
        <v>-1</v>
      </c>
      <c r="K304" s="32">
        <f t="shared" si="77"/>
        <v>-1</v>
      </c>
      <c r="L304" s="32">
        <f t="shared" si="78"/>
        <v>-1</v>
      </c>
      <c r="M304" s="33"/>
      <c r="N304" s="33"/>
      <c r="O304" s="33"/>
      <c r="P304" s="33" t="str">
        <f t="shared" si="79"/>
        <v>CLO10</v>
      </c>
      <c r="Q304" s="33">
        <f>K244</f>
        <v>0</v>
      </c>
      <c r="R304" s="33">
        <f>K259</f>
        <v>0</v>
      </c>
      <c r="S304" s="33">
        <f>K274</f>
        <v>0</v>
      </c>
      <c r="T304" s="84">
        <f>K289</f>
        <v>0</v>
      </c>
      <c r="U304" s="84"/>
      <c r="V304" s="84">
        <f>K305</f>
        <v>0</v>
      </c>
      <c r="W304" s="18"/>
      <c r="X304" s="18"/>
      <c r="Y304" s="18"/>
    </row>
    <row r="305" spans="1:25" ht="136.5" hidden="1" customHeight="1" x14ac:dyDescent="0.25">
      <c r="A305" s="38" t="s">
        <v>47</v>
      </c>
      <c r="B305" s="39">
        <f>IF(B307&gt;=1,B306/B307,0)</f>
        <v>0</v>
      </c>
      <c r="C305" s="39">
        <f t="shared" ref="C305:L305" si="80">IF(C307&gt;=1,C306/C307,0)</f>
        <v>0</v>
      </c>
      <c r="D305" s="39">
        <f t="shared" si="80"/>
        <v>0</v>
      </c>
      <c r="E305" s="39">
        <f t="shared" si="80"/>
        <v>0</v>
      </c>
      <c r="F305" s="39">
        <f t="shared" si="80"/>
        <v>0</v>
      </c>
      <c r="G305" s="39">
        <f t="shared" si="80"/>
        <v>0</v>
      </c>
      <c r="H305" s="39">
        <f t="shared" si="80"/>
        <v>0</v>
      </c>
      <c r="I305" s="39">
        <f t="shared" si="80"/>
        <v>0</v>
      </c>
      <c r="J305" s="39">
        <f t="shared" si="80"/>
        <v>0</v>
      </c>
      <c r="K305" s="39">
        <f t="shared" si="80"/>
        <v>0</v>
      </c>
      <c r="L305" s="39">
        <f t="shared" si="80"/>
        <v>0</v>
      </c>
      <c r="M305" s="40"/>
      <c r="N305" s="40"/>
      <c r="O305" s="40"/>
      <c r="P305" s="33" t="e">
        <f>#REF!</f>
        <v>#REF!</v>
      </c>
      <c r="Q305" s="33">
        <f>L244</f>
        <v>0</v>
      </c>
      <c r="R305" s="40">
        <f>L259</f>
        <v>0</v>
      </c>
      <c r="S305" s="40">
        <f>L274</f>
        <v>0</v>
      </c>
      <c r="T305" s="84">
        <f>L289</f>
        <v>0</v>
      </c>
      <c r="U305" s="84"/>
      <c r="V305" s="84">
        <f>L305</f>
        <v>0</v>
      </c>
      <c r="W305" s="18"/>
      <c r="X305" s="18"/>
      <c r="Y305" s="18"/>
    </row>
    <row r="306" spans="1:25" ht="127.5" hidden="1" customHeight="1" x14ac:dyDescent="0.25">
      <c r="A306" s="31" t="s">
        <v>66</v>
      </c>
      <c r="B306" s="50">
        <f>SUM(IF(B295&gt;0,B295),IF(B296&gt;0,B296),IF(B297&gt;0,B297),IF(B298&gt;0,B298),IF(B299&gt;0,B299),IF(B300&gt;0,B300),IF(B301&gt;0,B301),IF(B302&gt;0,B302),IF(B303&gt;0,B303),IF(B304&gt;0,B304))</f>
        <v>0</v>
      </c>
      <c r="C306" s="50">
        <f t="shared" ref="C306:L306" si="81">SUM(IF(C295&gt;0,C295),IF(C296&gt;0,C296),IF(C297&gt;0,C297),IF(C298&gt;0,C298),IF(C299&gt;0,C299),IF(C300&gt;0,C300),IF(C301&gt;0,C301),IF(C302&gt;0,C302),IF(C303&gt;0,C303),IF(C304&gt;0,C304))</f>
        <v>0</v>
      </c>
      <c r="D306" s="50">
        <f t="shared" si="81"/>
        <v>0</v>
      </c>
      <c r="E306" s="50">
        <f t="shared" si="81"/>
        <v>0</v>
      </c>
      <c r="F306" s="50">
        <f t="shared" si="81"/>
        <v>0</v>
      </c>
      <c r="G306" s="50">
        <f t="shared" si="81"/>
        <v>0</v>
      </c>
      <c r="H306" s="50">
        <f t="shared" si="81"/>
        <v>0</v>
      </c>
      <c r="I306" s="50">
        <f t="shared" si="81"/>
        <v>0</v>
      </c>
      <c r="J306" s="50">
        <f t="shared" si="81"/>
        <v>0</v>
      </c>
      <c r="K306" s="50">
        <f t="shared" si="81"/>
        <v>0</v>
      </c>
      <c r="L306" s="50">
        <f t="shared" si="81"/>
        <v>0</v>
      </c>
      <c r="M306" s="36"/>
      <c r="N306" s="85"/>
      <c r="O306" s="85"/>
      <c r="P306" s="85"/>
      <c r="Q306" s="33"/>
      <c r="R306" s="85"/>
      <c r="S306" s="85"/>
      <c r="T306" s="18"/>
      <c r="U306" s="88"/>
      <c r="V306" s="18"/>
      <c r="W306" s="18"/>
      <c r="X306" s="18"/>
      <c r="Y306" s="18"/>
    </row>
    <row r="307" spans="1:25" ht="170.25" hidden="1" customHeight="1" x14ac:dyDescent="0.25">
      <c r="A307" s="41" t="s">
        <v>67</v>
      </c>
      <c r="B307" s="51">
        <f>SUM(IF(B295&gt;-1,1),IF(B296&gt;-1,1),IF(B297&gt;-1,1),IF(B298&gt;-1,1),IF(B299&gt;-1,1),IF(B300&gt;-1,1),IF(B301&gt;-1,1),IF(B302&gt;-1,1),IF(B303&gt;-1,1),IF(B304&gt;-1,1))</f>
        <v>0</v>
      </c>
      <c r="C307" s="51">
        <f t="shared" ref="C307:L307" si="82">SUM(IF(C295&gt;-1,1),IF(C296&gt;-1,1),IF(C297&gt;-1,1),IF(C298&gt;-1,1),IF(C299&gt;-1,1),IF(C300&gt;-1,1),IF(C301&gt;-1,1),IF(C302&gt;-1,1),IF(C303&gt;-1,1),IF(C304&gt;-1,1))</f>
        <v>0</v>
      </c>
      <c r="D307" s="51">
        <f t="shared" si="82"/>
        <v>0</v>
      </c>
      <c r="E307" s="51">
        <f t="shared" si="82"/>
        <v>0</v>
      </c>
      <c r="F307" s="51">
        <f t="shared" si="82"/>
        <v>0</v>
      </c>
      <c r="G307" s="51">
        <f t="shared" si="82"/>
        <v>0</v>
      </c>
      <c r="H307" s="51">
        <f t="shared" si="82"/>
        <v>0</v>
      </c>
      <c r="I307" s="51">
        <f t="shared" si="82"/>
        <v>0</v>
      </c>
      <c r="J307" s="51">
        <f t="shared" si="82"/>
        <v>0</v>
      </c>
      <c r="K307" s="51">
        <f t="shared" si="82"/>
        <v>0</v>
      </c>
      <c r="L307" s="51">
        <f t="shared" si="82"/>
        <v>0</v>
      </c>
      <c r="M307" s="52"/>
      <c r="N307" s="52"/>
      <c r="O307" s="52"/>
      <c r="P307" s="52"/>
      <c r="Q307" s="33"/>
      <c r="R307" s="52"/>
      <c r="S307" s="52"/>
      <c r="T307" s="18"/>
      <c r="U307" s="88"/>
      <c r="V307" s="18"/>
      <c r="W307" s="18"/>
      <c r="X307" s="18"/>
      <c r="Y307" s="18"/>
    </row>
    <row r="308" spans="1:25" ht="16.5" hidden="1" thickBot="1" x14ac:dyDescent="0.3">
      <c r="A308" s="324" t="s">
        <v>120</v>
      </c>
      <c r="B308" s="324"/>
      <c r="C308" s="324"/>
      <c r="D308" s="324"/>
      <c r="E308" s="324"/>
      <c r="F308" s="324"/>
      <c r="G308" s="324"/>
      <c r="H308" s="324"/>
      <c r="I308" s="324"/>
      <c r="J308" s="324"/>
      <c r="K308" s="18"/>
      <c r="L308" s="18"/>
      <c r="M308" s="18"/>
      <c r="N308" s="18"/>
      <c r="O308" s="53"/>
      <c r="P308" s="76"/>
      <c r="Q308" s="33"/>
      <c r="R308" s="53"/>
      <c r="S308" s="18"/>
      <c r="T308" s="18"/>
      <c r="U308" s="88"/>
      <c r="V308" s="18"/>
      <c r="W308" s="18"/>
      <c r="X308" s="18"/>
      <c r="Y308" s="18"/>
    </row>
    <row r="309" spans="1:25" ht="77.25" hidden="1" customHeight="1" thickBot="1" x14ac:dyDescent="0.3">
      <c r="A309" s="113" t="s">
        <v>256</v>
      </c>
      <c r="B309" s="114" t="s">
        <v>40</v>
      </c>
      <c r="C309" s="114" t="s">
        <v>41</v>
      </c>
      <c r="D309" s="114" t="s">
        <v>42</v>
      </c>
      <c r="E309" s="114" t="s">
        <v>43</v>
      </c>
      <c r="F309" s="114" t="s">
        <v>44</v>
      </c>
      <c r="G309" s="114" t="s">
        <v>6</v>
      </c>
      <c r="H309" s="114" t="s">
        <v>52</v>
      </c>
      <c r="I309" s="393" t="s">
        <v>72</v>
      </c>
      <c r="J309" s="393"/>
      <c r="K309" s="393" t="s">
        <v>198</v>
      </c>
      <c r="L309" s="393"/>
      <c r="M309" s="18"/>
      <c r="Q309" s="18" t="s">
        <v>150</v>
      </c>
      <c r="R309" s="53" t="s">
        <v>29</v>
      </c>
      <c r="S309" s="18"/>
      <c r="T309" s="376" t="s">
        <v>121</v>
      </c>
      <c r="U309" s="376"/>
      <c r="V309" s="376"/>
      <c r="W309" s="376"/>
      <c r="X309" s="376"/>
      <c r="Y309" s="376"/>
    </row>
    <row r="310" spans="1:25" ht="16.5" hidden="1" thickBot="1" x14ac:dyDescent="0.3">
      <c r="A310" s="244" t="s">
        <v>33</v>
      </c>
      <c r="B310" s="54">
        <f t="shared" ref="B310:B315" si="83">IFERROR(VLOOKUP(A310,P294:V305,2,FALSE),"")</f>
        <v>0</v>
      </c>
      <c r="C310" s="54">
        <f t="shared" ref="C310:C315" si="84">IFERROR(VLOOKUP(A310,P294:V305,3,FALSE),"")</f>
        <v>0</v>
      </c>
      <c r="D310" s="54">
        <f t="shared" ref="D310:D315" si="85">IFERROR(VLOOKUP(A310,P294:V305,4,FALSE),"")</f>
        <v>0</v>
      </c>
      <c r="E310" s="54">
        <f t="shared" ref="E310:E315" si="86">IFERROR(VLOOKUP(A310,P294:V305,5,FALSE),"")</f>
        <v>0</v>
      </c>
      <c r="F310" s="54">
        <f t="shared" ref="F310:F315" si="87">IFERROR(VLOOKUP(A310,P294:V305,7,FALSE),"")</f>
        <v>0</v>
      </c>
      <c r="G310" s="55">
        <f t="shared" ref="G310:G315" si="88">IF(A310="","",SUM(B310:F310))</f>
        <v>0</v>
      </c>
      <c r="H310" s="56" t="str">
        <f t="shared" ref="H310:H315" si="89">IFERROR((((T310*5+V310*4+W310*3+X310*2+Y310*1)/(T310+V310+W310+X310+Y310))*20)/100,"")</f>
        <v/>
      </c>
      <c r="I310" s="309"/>
      <c r="J310" s="309"/>
      <c r="K310" s="306" t="str">
        <f>IF(I310="","",(I310*D130))</f>
        <v/>
      </c>
      <c r="L310" s="306"/>
      <c r="M310" s="303"/>
      <c r="N310" s="304"/>
      <c r="Q310" s="84">
        <f t="shared" ref="Q310:Q315" si="90">IF(I310="",0,I310)</f>
        <v>0</v>
      </c>
      <c r="R310" s="84">
        <f t="shared" ref="R310:R315" si="91">IF(H310="",0,H310)</f>
        <v>0</v>
      </c>
      <c r="S310" s="18"/>
      <c r="T310" s="18">
        <f>B310*D130</f>
        <v>0</v>
      </c>
      <c r="U310" s="88"/>
      <c r="V310" s="18">
        <f>C310*D130</f>
        <v>0</v>
      </c>
      <c r="W310" s="18">
        <f>D310*D130</f>
        <v>0</v>
      </c>
      <c r="X310" s="18">
        <f>E310*D130</f>
        <v>0</v>
      </c>
      <c r="Y310" s="18">
        <f>F310*D130</f>
        <v>0</v>
      </c>
    </row>
    <row r="311" spans="1:25" ht="16.5" hidden="1" thickBot="1" x14ac:dyDescent="0.3">
      <c r="A311" s="244" t="s">
        <v>34</v>
      </c>
      <c r="B311" s="54">
        <f t="shared" si="83"/>
        <v>0</v>
      </c>
      <c r="C311" s="54">
        <f t="shared" si="84"/>
        <v>0</v>
      </c>
      <c r="D311" s="54">
        <f t="shared" si="85"/>
        <v>0</v>
      </c>
      <c r="E311" s="54">
        <f t="shared" si="86"/>
        <v>0</v>
      </c>
      <c r="F311" s="54">
        <f t="shared" si="87"/>
        <v>0</v>
      </c>
      <c r="G311" s="55">
        <f t="shared" si="88"/>
        <v>0</v>
      </c>
      <c r="H311" s="235" t="str">
        <f t="shared" si="89"/>
        <v/>
      </c>
      <c r="I311" s="309" t="str">
        <f>IF(SUM(B311:C311)&gt;0,SUM(B311:C311),"")</f>
        <v/>
      </c>
      <c r="J311" s="309"/>
      <c r="K311" s="306" t="str">
        <f>IF(I311="","",(I311*D130))</f>
        <v/>
      </c>
      <c r="L311" s="306"/>
      <c r="M311" s="18"/>
      <c r="Q311" s="84">
        <f t="shared" si="90"/>
        <v>0</v>
      </c>
      <c r="R311" s="84">
        <f t="shared" si="91"/>
        <v>0</v>
      </c>
      <c r="S311" s="18"/>
      <c r="T311" s="18">
        <f>B311*D130</f>
        <v>0</v>
      </c>
      <c r="U311" s="88"/>
      <c r="V311" s="18">
        <f>C311*D130</f>
        <v>0</v>
      </c>
      <c r="W311" s="18">
        <f>D311*D130</f>
        <v>0</v>
      </c>
      <c r="X311" s="18">
        <f>E311*D130</f>
        <v>0</v>
      </c>
      <c r="Y311" s="18">
        <f>F311*D130</f>
        <v>0</v>
      </c>
    </row>
    <row r="312" spans="1:25" ht="16.5" hidden="1" thickBot="1" x14ac:dyDescent="0.3">
      <c r="A312" s="244" t="s">
        <v>35</v>
      </c>
      <c r="B312" s="54">
        <f t="shared" si="83"/>
        <v>0</v>
      </c>
      <c r="C312" s="54">
        <f t="shared" si="84"/>
        <v>0</v>
      </c>
      <c r="D312" s="54">
        <f t="shared" si="85"/>
        <v>0</v>
      </c>
      <c r="E312" s="54">
        <f t="shared" si="86"/>
        <v>0</v>
      </c>
      <c r="F312" s="54">
        <f t="shared" si="87"/>
        <v>0</v>
      </c>
      <c r="G312" s="55">
        <f t="shared" si="88"/>
        <v>0</v>
      </c>
      <c r="H312" s="235" t="str">
        <f t="shared" si="89"/>
        <v/>
      </c>
      <c r="I312" s="309" t="str">
        <f>IF(SUM(B312:C312)&gt;0,SUM(B312:C312),"")</f>
        <v/>
      </c>
      <c r="J312" s="309"/>
      <c r="K312" s="306" t="str">
        <f>IF(I312="","",(I312*D130))</f>
        <v/>
      </c>
      <c r="L312" s="306"/>
      <c r="M312" s="18"/>
      <c r="Q312" s="84">
        <f t="shared" si="90"/>
        <v>0</v>
      </c>
      <c r="R312" s="84">
        <f t="shared" si="91"/>
        <v>0</v>
      </c>
      <c r="S312" s="18"/>
      <c r="T312" s="18">
        <f>B312*D130</f>
        <v>0</v>
      </c>
      <c r="U312" s="88"/>
      <c r="V312" s="18">
        <f>C312*D130</f>
        <v>0</v>
      </c>
      <c r="W312" s="18">
        <f>D312*D130</f>
        <v>0</v>
      </c>
      <c r="X312" s="18">
        <f>E312*D130</f>
        <v>0</v>
      </c>
      <c r="Y312" s="18">
        <f>F312*D130</f>
        <v>0</v>
      </c>
    </row>
    <row r="313" spans="1:25" ht="16.5" hidden="1" thickBot="1" x14ac:dyDescent="0.3">
      <c r="A313" s="244" t="s">
        <v>37</v>
      </c>
      <c r="B313" s="54">
        <f t="shared" si="83"/>
        <v>0</v>
      </c>
      <c r="C313" s="54">
        <f t="shared" si="84"/>
        <v>0</v>
      </c>
      <c r="D313" s="54">
        <f t="shared" si="85"/>
        <v>0</v>
      </c>
      <c r="E313" s="54">
        <f t="shared" si="86"/>
        <v>0</v>
      </c>
      <c r="F313" s="54">
        <f t="shared" si="87"/>
        <v>0</v>
      </c>
      <c r="G313" s="55">
        <f t="shared" si="88"/>
        <v>0</v>
      </c>
      <c r="H313" s="235" t="str">
        <f t="shared" si="89"/>
        <v/>
      </c>
      <c r="I313" s="309" t="str">
        <f>IF(SUM(B313:C313)&gt;0,SUM(B313:C313),"")</f>
        <v/>
      </c>
      <c r="J313" s="309"/>
      <c r="K313" s="306" t="str">
        <f>IF(I313="","",(I313*D130))</f>
        <v/>
      </c>
      <c r="L313" s="306"/>
      <c r="M313" s="18"/>
      <c r="Q313" s="84">
        <f t="shared" si="90"/>
        <v>0</v>
      </c>
      <c r="R313" s="84">
        <f t="shared" si="91"/>
        <v>0</v>
      </c>
      <c r="S313" s="18"/>
      <c r="T313" s="18">
        <f>B313*D130</f>
        <v>0</v>
      </c>
      <c r="U313" s="88"/>
      <c r="V313" s="18">
        <f>C313*D130</f>
        <v>0</v>
      </c>
      <c r="W313" s="18">
        <f>D313*D130</f>
        <v>0</v>
      </c>
      <c r="X313" s="18">
        <f>E313*D130</f>
        <v>0</v>
      </c>
      <c r="Y313" s="18">
        <f>F313*D130</f>
        <v>0</v>
      </c>
    </row>
    <row r="314" spans="1:25" ht="16.5" hidden="1" thickBot="1" x14ac:dyDescent="0.3">
      <c r="A314" s="245" t="s">
        <v>38</v>
      </c>
      <c r="B314" s="54">
        <f t="shared" si="83"/>
        <v>0</v>
      </c>
      <c r="C314" s="54">
        <f t="shared" si="84"/>
        <v>0</v>
      </c>
      <c r="D314" s="54">
        <f t="shared" si="85"/>
        <v>0</v>
      </c>
      <c r="E314" s="54">
        <f t="shared" si="86"/>
        <v>0</v>
      </c>
      <c r="F314" s="54">
        <f t="shared" si="87"/>
        <v>0</v>
      </c>
      <c r="G314" s="55">
        <f t="shared" si="88"/>
        <v>0</v>
      </c>
      <c r="H314" s="235" t="str">
        <f t="shared" si="89"/>
        <v/>
      </c>
      <c r="I314" s="309" t="str">
        <f>IF(SUM(B314:C314)&gt;0,SUM(B314:C314),"")</f>
        <v/>
      </c>
      <c r="J314" s="309"/>
      <c r="K314" s="306" t="str">
        <f>IF(I314="","",(I314*D130))</f>
        <v/>
      </c>
      <c r="L314" s="307"/>
      <c r="M314" s="18"/>
      <c r="Q314" s="84">
        <f t="shared" si="90"/>
        <v>0</v>
      </c>
      <c r="R314" s="84">
        <f t="shared" si="91"/>
        <v>0</v>
      </c>
      <c r="S314" s="18"/>
      <c r="T314" s="18">
        <f>B314*D130</f>
        <v>0</v>
      </c>
      <c r="U314" s="88"/>
      <c r="V314" s="18">
        <f>C314*D130</f>
        <v>0</v>
      </c>
      <c r="W314" s="18">
        <f>D314*D130</f>
        <v>0</v>
      </c>
      <c r="X314" s="18">
        <f>E314*D130</f>
        <v>0</v>
      </c>
      <c r="Y314" s="18">
        <f>F314*D130</f>
        <v>0</v>
      </c>
    </row>
    <row r="315" spans="1:25" ht="16.5" hidden="1" thickBot="1" x14ac:dyDescent="0.3">
      <c r="A315" s="245" t="s">
        <v>144</v>
      </c>
      <c r="B315" s="54">
        <f t="shared" si="83"/>
        <v>0</v>
      </c>
      <c r="C315" s="54">
        <f t="shared" si="84"/>
        <v>0</v>
      </c>
      <c r="D315" s="54">
        <f t="shared" si="85"/>
        <v>0</v>
      </c>
      <c r="E315" s="54">
        <f t="shared" si="86"/>
        <v>0</v>
      </c>
      <c r="F315" s="54">
        <f t="shared" si="87"/>
        <v>0</v>
      </c>
      <c r="G315" s="55">
        <f t="shared" si="88"/>
        <v>0</v>
      </c>
      <c r="H315" s="235" t="str">
        <f t="shared" si="89"/>
        <v/>
      </c>
      <c r="I315" s="309" t="str">
        <f>IF(SUM(B315:C315)&gt;0,SUM(B315:C315),"")</f>
        <v/>
      </c>
      <c r="J315" s="309"/>
      <c r="K315" s="306" t="str">
        <f>IF(I315="","",(I315*D130))</f>
        <v/>
      </c>
      <c r="L315" s="307"/>
      <c r="M315" s="18"/>
      <c r="Q315" s="84">
        <f t="shared" si="90"/>
        <v>0</v>
      </c>
      <c r="R315" s="84">
        <f t="shared" si="91"/>
        <v>0</v>
      </c>
      <c r="S315" s="18"/>
      <c r="T315" s="18">
        <f>B315*D130</f>
        <v>0</v>
      </c>
      <c r="U315" s="88"/>
      <c r="V315" s="18">
        <f>C315*D130</f>
        <v>0</v>
      </c>
      <c r="W315" s="18">
        <f>D315*D130</f>
        <v>0</v>
      </c>
      <c r="X315" s="18">
        <f>E315*D130</f>
        <v>0</v>
      </c>
      <c r="Y315" s="18">
        <f>F315*D130</f>
        <v>0</v>
      </c>
    </row>
    <row r="316" spans="1:25" ht="28.5" hidden="1" customHeight="1" thickBot="1" x14ac:dyDescent="0.3">
      <c r="A316" s="246"/>
      <c r="B316" s="54"/>
      <c r="C316" s="54"/>
      <c r="D316" s="54"/>
      <c r="E316" s="54"/>
      <c r="F316" s="54"/>
      <c r="G316" s="55"/>
      <c r="H316" s="235"/>
      <c r="I316" s="309"/>
      <c r="J316" s="309"/>
      <c r="K316" s="306"/>
      <c r="L316" s="307"/>
      <c r="M316" s="18"/>
      <c r="N316" s="18"/>
      <c r="O316" s="53"/>
      <c r="P316" s="76"/>
      <c r="Q316" s="53"/>
      <c r="R316" s="53"/>
      <c r="S316" s="18"/>
      <c r="T316" s="18"/>
      <c r="U316" s="88"/>
      <c r="V316" s="18"/>
      <c r="W316" s="18"/>
      <c r="X316" s="18"/>
      <c r="Y316" s="18"/>
    </row>
    <row r="317" spans="1:25" ht="36.75" hidden="1" customHeight="1" thickBot="1" x14ac:dyDescent="0.3">
      <c r="A317" s="246"/>
      <c r="B317" s="54"/>
      <c r="C317" s="54"/>
      <c r="D317" s="54"/>
      <c r="E317" s="54"/>
      <c r="F317" s="54"/>
      <c r="G317" s="55"/>
      <c r="H317" s="235"/>
      <c r="I317" s="309"/>
      <c r="J317" s="309"/>
      <c r="K317" s="306"/>
      <c r="L317" s="307"/>
      <c r="M317" s="234"/>
      <c r="N317" s="234"/>
      <c r="O317" s="234"/>
      <c r="P317" s="234"/>
      <c r="Q317" s="234"/>
      <c r="R317" s="234"/>
      <c r="S317" s="234"/>
      <c r="T317" s="234"/>
      <c r="U317" s="234"/>
      <c r="V317" s="234"/>
      <c r="W317" s="234"/>
      <c r="X317" s="234"/>
      <c r="Y317" s="234"/>
    </row>
    <row r="318" spans="1:25" ht="42.75" hidden="1" customHeight="1" thickBot="1" x14ac:dyDescent="0.3">
      <c r="A318" s="246"/>
      <c r="B318" s="54"/>
      <c r="C318" s="54"/>
      <c r="D318" s="54"/>
      <c r="E318" s="54"/>
      <c r="F318" s="54"/>
      <c r="G318" s="55"/>
      <c r="H318" s="235"/>
      <c r="I318" s="309"/>
      <c r="J318" s="309"/>
      <c r="K318" s="306"/>
      <c r="L318" s="307"/>
      <c r="M318" s="234"/>
      <c r="N318" s="234"/>
      <c r="O318" s="234"/>
      <c r="P318" s="234"/>
      <c r="Q318" s="234"/>
      <c r="R318" s="234"/>
      <c r="S318" s="234"/>
      <c r="T318" s="234"/>
      <c r="U318" s="234"/>
      <c r="V318" s="234"/>
      <c r="W318" s="234"/>
      <c r="X318" s="234"/>
      <c r="Y318" s="234"/>
    </row>
    <row r="319" spans="1:25" ht="7.5" hidden="1" customHeight="1" x14ac:dyDescent="0.25">
      <c r="A319" s="247"/>
      <c r="B319" s="248"/>
      <c r="C319" s="248"/>
      <c r="D319" s="248"/>
      <c r="E319" s="248"/>
      <c r="F319" s="248"/>
      <c r="G319" s="249"/>
      <c r="H319" s="250"/>
      <c r="I319" s="403"/>
      <c r="J319" s="403"/>
      <c r="K319" s="404"/>
      <c r="L319" s="405"/>
      <c r="M319" s="234"/>
      <c r="N319" s="234"/>
      <c r="O319" s="234"/>
      <c r="P319" s="234"/>
      <c r="Q319" s="234"/>
      <c r="R319" s="234"/>
      <c r="S319" s="234"/>
      <c r="T319" s="234"/>
      <c r="U319" s="234"/>
      <c r="V319" s="234"/>
      <c r="W319" s="234"/>
      <c r="X319" s="234"/>
      <c r="Y319" s="234"/>
    </row>
    <row r="320" spans="1:25" ht="24.75" hidden="1" customHeight="1" x14ac:dyDescent="0.25">
      <c r="A320" s="57"/>
      <c r="B320" s="58"/>
      <c r="C320" s="58"/>
      <c r="D320" s="58"/>
      <c r="E320" s="58"/>
      <c r="F320" s="58"/>
      <c r="G320" s="59"/>
      <c r="H320" s="60"/>
      <c r="I320" s="60"/>
      <c r="J320" s="60"/>
      <c r="K320" s="234"/>
      <c r="L320" s="234"/>
      <c r="M320" s="234"/>
      <c r="N320" s="234"/>
      <c r="O320" s="234"/>
      <c r="P320" s="234"/>
      <c r="Q320" s="234"/>
      <c r="R320" s="234"/>
      <c r="S320" s="234"/>
      <c r="T320" s="234"/>
      <c r="U320" s="234"/>
      <c r="V320" s="234"/>
      <c r="W320" s="234"/>
      <c r="X320" s="234"/>
      <c r="Y320" s="234"/>
    </row>
    <row r="321" spans="1:25" ht="15.75" x14ac:dyDescent="0.25">
      <c r="A321" s="57"/>
      <c r="B321" s="58"/>
      <c r="C321" s="58"/>
      <c r="D321" s="58"/>
      <c r="E321" s="58"/>
      <c r="F321" s="58"/>
      <c r="G321" s="59"/>
      <c r="H321" s="60"/>
      <c r="I321" s="60"/>
      <c r="J321" s="60"/>
      <c r="K321" s="234"/>
      <c r="L321" s="234"/>
      <c r="M321" s="234"/>
      <c r="N321" s="234"/>
      <c r="O321" s="234"/>
      <c r="P321" s="234"/>
      <c r="Q321" s="234"/>
      <c r="R321" s="234"/>
      <c r="S321" s="234"/>
      <c r="T321" s="234"/>
      <c r="U321" s="234"/>
      <c r="V321" s="234"/>
      <c r="W321" s="234"/>
      <c r="X321" s="234"/>
      <c r="Y321" s="234"/>
    </row>
    <row r="322" spans="1:25" ht="15.75" x14ac:dyDescent="0.25">
      <c r="A322" s="255" t="s">
        <v>261</v>
      </c>
      <c r="B322" s="58"/>
      <c r="C322" s="58"/>
      <c r="D322" s="58"/>
      <c r="E322" s="58"/>
      <c r="F322" s="58"/>
      <c r="G322" s="59"/>
      <c r="H322" s="60"/>
      <c r="I322" s="255"/>
      <c r="J322" s="60"/>
      <c r="K322" s="234"/>
      <c r="L322" s="234"/>
      <c r="M322" s="234"/>
      <c r="N322" s="234"/>
      <c r="O322" s="234"/>
      <c r="P322" s="234"/>
      <c r="Q322" s="234"/>
      <c r="R322" s="234"/>
      <c r="S322" s="234"/>
      <c r="T322" s="234"/>
      <c r="U322" s="234"/>
      <c r="V322" s="234"/>
      <c r="W322" s="234"/>
      <c r="X322" s="234"/>
      <c r="Y322" s="234"/>
    </row>
    <row r="323" spans="1:25" x14ac:dyDescent="0.25">
      <c r="A323" s="225"/>
      <c r="B323" s="230" t="s">
        <v>243</v>
      </c>
      <c r="C323" s="230" t="s">
        <v>244</v>
      </c>
      <c r="D323" s="230" t="s">
        <v>245</v>
      </c>
      <c r="E323" s="230" t="s">
        <v>246</v>
      </c>
      <c r="F323" s="230" t="s">
        <v>247</v>
      </c>
      <c r="G323" s="230" t="s">
        <v>248</v>
      </c>
      <c r="H323" s="60"/>
      <c r="I323" s="60"/>
      <c r="J323" s="60"/>
      <c r="K323" s="234"/>
      <c r="L323" s="234"/>
      <c r="M323" s="234"/>
      <c r="N323" s="234"/>
      <c r="O323" s="234"/>
      <c r="P323" s="234"/>
      <c r="Q323" s="234"/>
      <c r="R323" s="234"/>
      <c r="S323" s="234"/>
      <c r="T323" s="234"/>
      <c r="U323" s="234"/>
      <c r="V323" s="234"/>
      <c r="W323" s="234"/>
      <c r="X323" s="234"/>
      <c r="Y323" s="234"/>
    </row>
    <row r="324" spans="1:25" ht="15.75" x14ac:dyDescent="0.25">
      <c r="A324" s="231" t="str">
        <f t="shared" ref="A324:A333" si="92">IF(Z178="-","",Z178)</f>
        <v/>
      </c>
      <c r="B324" s="35" t="str">
        <f t="shared" ref="B324:G324" si="93">IF(B200="","",$H$220)</f>
        <v/>
      </c>
      <c r="C324" s="35" t="str">
        <f t="shared" si="93"/>
        <v/>
      </c>
      <c r="D324" s="35" t="str">
        <f t="shared" si="93"/>
        <v/>
      </c>
      <c r="E324" s="35" t="str">
        <f t="shared" si="93"/>
        <v/>
      </c>
      <c r="F324" s="35" t="str">
        <f t="shared" si="93"/>
        <v/>
      </c>
      <c r="G324" s="35" t="str">
        <f t="shared" si="93"/>
        <v/>
      </c>
      <c r="H324" s="60"/>
      <c r="I324" s="60"/>
      <c r="J324" s="60"/>
      <c r="K324" s="234"/>
      <c r="L324" s="234"/>
      <c r="M324" s="234"/>
      <c r="N324" s="234"/>
      <c r="O324" s="234"/>
      <c r="P324" s="234"/>
      <c r="Q324" s="234"/>
      <c r="R324" s="234"/>
      <c r="S324" s="234"/>
      <c r="T324" s="234"/>
      <c r="U324" s="234"/>
      <c r="V324" s="234"/>
      <c r="W324" s="234"/>
      <c r="X324" s="234"/>
      <c r="Y324" s="234"/>
    </row>
    <row r="325" spans="1:25" ht="15.75" x14ac:dyDescent="0.25">
      <c r="A325" s="231" t="str">
        <f t="shared" si="92"/>
        <v/>
      </c>
      <c r="B325" s="35" t="str">
        <f t="shared" ref="B325:G325" si="94">IF(B201="","",$H$221)</f>
        <v/>
      </c>
      <c r="C325" s="35" t="str">
        <f t="shared" si="94"/>
        <v/>
      </c>
      <c r="D325" s="35" t="str">
        <f t="shared" si="94"/>
        <v/>
      </c>
      <c r="E325" s="35" t="str">
        <f t="shared" si="94"/>
        <v/>
      </c>
      <c r="F325" s="35" t="str">
        <f t="shared" si="94"/>
        <v/>
      </c>
      <c r="G325" s="35" t="str">
        <f t="shared" si="94"/>
        <v/>
      </c>
      <c r="H325" s="60"/>
      <c r="I325" s="60"/>
      <c r="J325" s="60"/>
      <c r="K325" s="234"/>
      <c r="L325" s="234"/>
      <c r="M325" s="234"/>
      <c r="N325" s="234"/>
      <c r="O325" s="234"/>
      <c r="P325" s="234"/>
      <c r="Q325" s="234"/>
      <c r="R325" s="234"/>
      <c r="S325" s="234"/>
      <c r="T325" s="234"/>
      <c r="U325" s="234"/>
      <c r="V325" s="234"/>
      <c r="W325" s="234"/>
      <c r="X325" s="234"/>
      <c r="Y325" s="234"/>
    </row>
    <row r="326" spans="1:25" ht="15.75" x14ac:dyDescent="0.25">
      <c r="A326" s="231" t="str">
        <f t="shared" si="92"/>
        <v/>
      </c>
      <c r="B326" s="35" t="str">
        <f t="shared" ref="B326:G326" si="95">IF(B202="","",$H$222)</f>
        <v/>
      </c>
      <c r="C326" s="35" t="str">
        <f t="shared" si="95"/>
        <v/>
      </c>
      <c r="D326" s="35" t="str">
        <f t="shared" si="95"/>
        <v/>
      </c>
      <c r="E326" s="35" t="str">
        <f t="shared" si="95"/>
        <v/>
      </c>
      <c r="F326" s="35" t="str">
        <f t="shared" si="95"/>
        <v/>
      </c>
      <c r="G326" s="35" t="str">
        <f t="shared" si="95"/>
        <v/>
      </c>
      <c r="H326" s="60"/>
      <c r="I326" s="60"/>
      <c r="J326" s="60"/>
      <c r="K326" s="234"/>
      <c r="L326" s="234"/>
      <c r="M326" s="234"/>
      <c r="N326" s="234"/>
      <c r="O326" s="234"/>
      <c r="P326" s="234"/>
      <c r="Q326" s="234"/>
      <c r="R326" s="234"/>
      <c r="S326" s="234"/>
      <c r="T326" s="234"/>
      <c r="U326" s="234"/>
      <c r="V326" s="234"/>
      <c r="W326" s="234"/>
      <c r="X326" s="234"/>
      <c r="Y326" s="234"/>
    </row>
    <row r="327" spans="1:25" ht="15.75" x14ac:dyDescent="0.25">
      <c r="A327" s="231" t="str">
        <f t="shared" si="92"/>
        <v/>
      </c>
      <c r="B327" s="35" t="str">
        <f t="shared" ref="B327:G327" si="96">IF(B203="","",$H$223)</f>
        <v/>
      </c>
      <c r="C327" s="35" t="str">
        <f t="shared" si="96"/>
        <v/>
      </c>
      <c r="D327" s="35" t="str">
        <f t="shared" si="96"/>
        <v/>
      </c>
      <c r="E327" s="35" t="str">
        <f t="shared" si="96"/>
        <v/>
      </c>
      <c r="F327" s="35" t="str">
        <f t="shared" si="96"/>
        <v/>
      </c>
      <c r="G327" s="35" t="str">
        <f t="shared" si="96"/>
        <v/>
      </c>
      <c r="H327" s="60"/>
      <c r="I327" s="60"/>
      <c r="J327" s="60"/>
      <c r="K327" s="234"/>
      <c r="L327" s="234"/>
      <c r="M327" s="234"/>
      <c r="N327" s="234"/>
      <c r="O327" s="234"/>
      <c r="P327" s="234"/>
      <c r="Q327" s="234"/>
      <c r="R327" s="234"/>
      <c r="S327" s="234"/>
      <c r="T327" s="234"/>
      <c r="U327" s="234"/>
      <c r="V327" s="234"/>
      <c r="W327" s="234"/>
      <c r="X327" s="234"/>
      <c r="Y327" s="234"/>
    </row>
    <row r="328" spans="1:25" ht="15.75" x14ac:dyDescent="0.25">
      <c r="A328" s="231" t="str">
        <f t="shared" si="92"/>
        <v/>
      </c>
      <c r="B328" s="35" t="str">
        <f t="shared" ref="B328:G328" si="97">IF(B204="","",$H$224)</f>
        <v/>
      </c>
      <c r="C328" s="35" t="str">
        <f t="shared" si="97"/>
        <v/>
      </c>
      <c r="D328" s="35" t="str">
        <f t="shared" si="97"/>
        <v/>
      </c>
      <c r="E328" s="35" t="str">
        <f t="shared" si="97"/>
        <v/>
      </c>
      <c r="F328" s="35" t="str">
        <f t="shared" si="97"/>
        <v/>
      </c>
      <c r="G328" s="35" t="str">
        <f t="shared" si="97"/>
        <v/>
      </c>
      <c r="H328" s="60"/>
      <c r="I328" s="60"/>
      <c r="J328" s="60"/>
      <c r="K328" s="234"/>
      <c r="L328" s="234"/>
      <c r="M328" s="234"/>
      <c r="N328" s="234"/>
      <c r="O328" s="234"/>
      <c r="P328" s="234"/>
      <c r="Q328" s="234"/>
      <c r="R328" s="234"/>
      <c r="S328" s="234"/>
      <c r="T328" s="234"/>
      <c r="U328" s="234"/>
      <c r="V328" s="234"/>
      <c r="W328" s="234"/>
      <c r="X328" s="234"/>
      <c r="Y328" s="234"/>
    </row>
    <row r="329" spans="1:25" ht="15.75" x14ac:dyDescent="0.25">
      <c r="A329" s="231" t="str">
        <f t="shared" si="92"/>
        <v/>
      </c>
      <c r="B329" s="35" t="str">
        <f t="shared" ref="B329:G329" si="98">IF(B205="","",$H$225)</f>
        <v/>
      </c>
      <c r="C329" s="35" t="str">
        <f t="shared" si="98"/>
        <v/>
      </c>
      <c r="D329" s="35" t="str">
        <f t="shared" si="98"/>
        <v/>
      </c>
      <c r="E329" s="35" t="str">
        <f t="shared" si="98"/>
        <v/>
      </c>
      <c r="F329" s="35" t="str">
        <f t="shared" si="98"/>
        <v/>
      </c>
      <c r="G329" s="35" t="str">
        <f t="shared" si="98"/>
        <v/>
      </c>
      <c r="H329" s="60"/>
      <c r="I329" s="60"/>
      <c r="J329" s="60"/>
      <c r="K329" s="234"/>
      <c r="L329" s="234"/>
      <c r="M329" s="234"/>
      <c r="N329" s="234"/>
      <c r="O329" s="234"/>
      <c r="P329" s="234"/>
      <c r="Q329" s="234"/>
      <c r="R329" s="234"/>
      <c r="S329" s="234"/>
      <c r="T329" s="234"/>
      <c r="U329" s="234"/>
      <c r="V329" s="234"/>
      <c r="W329" s="234"/>
      <c r="X329" s="234"/>
      <c r="Y329" s="234"/>
    </row>
    <row r="330" spans="1:25" ht="15.75" x14ac:dyDescent="0.25">
      <c r="A330" s="231" t="str">
        <f t="shared" si="92"/>
        <v/>
      </c>
      <c r="B330" s="35" t="str">
        <f t="shared" ref="B330:G330" si="99">IF(B206="","",$H$226)</f>
        <v/>
      </c>
      <c r="C330" s="35" t="str">
        <f t="shared" si="99"/>
        <v/>
      </c>
      <c r="D330" s="35" t="str">
        <f t="shared" si="99"/>
        <v/>
      </c>
      <c r="E330" s="35" t="str">
        <f t="shared" si="99"/>
        <v/>
      </c>
      <c r="F330" s="35" t="str">
        <f t="shared" si="99"/>
        <v/>
      </c>
      <c r="G330" s="35" t="str">
        <f t="shared" si="99"/>
        <v/>
      </c>
      <c r="H330" s="60"/>
      <c r="I330" s="60"/>
      <c r="J330" s="60"/>
      <c r="K330" s="234"/>
      <c r="L330" s="234"/>
      <c r="M330" s="234"/>
      <c r="N330" s="234"/>
      <c r="O330" s="234"/>
      <c r="P330" s="234"/>
      <c r="Q330" s="234"/>
      <c r="R330" s="234"/>
      <c r="S330" s="234"/>
      <c r="T330" s="234"/>
      <c r="U330" s="234"/>
      <c r="V330" s="234"/>
      <c r="W330" s="234"/>
      <c r="X330" s="234"/>
      <c r="Y330" s="234"/>
    </row>
    <row r="331" spans="1:25" ht="15.75" x14ac:dyDescent="0.25">
      <c r="A331" s="231" t="str">
        <f t="shared" si="92"/>
        <v/>
      </c>
      <c r="B331" s="35" t="str">
        <f t="shared" ref="B331:G331" si="100">IF(B207="","",$H$227)</f>
        <v/>
      </c>
      <c r="C331" s="35" t="str">
        <f t="shared" si="100"/>
        <v/>
      </c>
      <c r="D331" s="35" t="str">
        <f t="shared" si="100"/>
        <v/>
      </c>
      <c r="E331" s="35" t="str">
        <f t="shared" si="100"/>
        <v/>
      </c>
      <c r="F331" s="35" t="str">
        <f t="shared" si="100"/>
        <v/>
      </c>
      <c r="G331" s="35" t="str">
        <f t="shared" si="100"/>
        <v/>
      </c>
      <c r="H331" s="60"/>
      <c r="I331" s="60"/>
      <c r="J331" s="60"/>
      <c r="K331" s="234"/>
      <c r="L331" s="234"/>
      <c r="M331" s="234"/>
      <c r="N331" s="234"/>
      <c r="O331" s="234"/>
      <c r="P331" s="234"/>
      <c r="Q331" s="234"/>
      <c r="R331" s="234"/>
      <c r="S331" s="234"/>
      <c r="T331" s="234"/>
      <c r="U331" s="234"/>
      <c r="V331" s="234"/>
      <c r="W331" s="234"/>
      <c r="X331" s="234"/>
      <c r="Y331" s="234"/>
    </row>
    <row r="332" spans="1:25" ht="15.75" x14ac:dyDescent="0.25">
      <c r="A332" s="231" t="str">
        <f t="shared" si="92"/>
        <v/>
      </c>
      <c r="B332" s="35" t="str">
        <f t="shared" ref="B332:G332" si="101">IF(B208="","",$H$228)</f>
        <v/>
      </c>
      <c r="C332" s="35" t="str">
        <f t="shared" si="101"/>
        <v/>
      </c>
      <c r="D332" s="35" t="str">
        <f t="shared" si="101"/>
        <v/>
      </c>
      <c r="E332" s="35" t="str">
        <f t="shared" si="101"/>
        <v/>
      </c>
      <c r="F332" s="35" t="str">
        <f t="shared" si="101"/>
        <v/>
      </c>
      <c r="G332" s="35" t="str">
        <f t="shared" si="101"/>
        <v/>
      </c>
      <c r="H332" s="60"/>
      <c r="I332" s="60"/>
      <c r="J332" s="60"/>
      <c r="K332" s="234"/>
      <c r="L332" s="234"/>
      <c r="M332" s="234"/>
      <c r="N332" s="234"/>
      <c r="O332" s="234"/>
      <c r="P332" s="234"/>
      <c r="Q332" s="234"/>
      <c r="R332" s="234"/>
      <c r="S332" s="234"/>
      <c r="T332" s="234"/>
      <c r="U332" s="234"/>
      <c r="V332" s="234"/>
      <c r="W332" s="234"/>
      <c r="X332" s="234"/>
      <c r="Y332" s="234"/>
    </row>
    <row r="333" spans="1:25" ht="15.75" x14ac:dyDescent="0.25">
      <c r="A333" s="231" t="str">
        <f t="shared" si="92"/>
        <v/>
      </c>
      <c r="B333" s="35" t="str">
        <f t="shared" ref="B333:G333" si="102">IF(B209="","",$H$229)</f>
        <v/>
      </c>
      <c r="C333" s="35" t="str">
        <f t="shared" si="102"/>
        <v/>
      </c>
      <c r="D333" s="35" t="str">
        <f t="shared" si="102"/>
        <v/>
      </c>
      <c r="E333" s="35" t="str">
        <f t="shared" si="102"/>
        <v/>
      </c>
      <c r="F333" s="35" t="str">
        <f t="shared" si="102"/>
        <v/>
      </c>
      <c r="G333" s="35" t="str">
        <f t="shared" si="102"/>
        <v/>
      </c>
      <c r="H333" s="60"/>
      <c r="I333" s="60"/>
      <c r="J333" s="60"/>
      <c r="K333" s="234"/>
      <c r="L333" s="234"/>
      <c r="M333" s="234"/>
      <c r="N333" s="234"/>
      <c r="O333" s="234"/>
      <c r="P333" s="234"/>
      <c r="Q333" s="234"/>
      <c r="R333" s="234"/>
      <c r="S333" s="234"/>
      <c r="T333" s="234"/>
      <c r="U333" s="234"/>
      <c r="V333" s="234"/>
      <c r="W333" s="234"/>
      <c r="X333" s="234"/>
      <c r="Y333" s="234"/>
    </row>
    <row r="334" spans="1:25" ht="15.75" x14ac:dyDescent="0.25">
      <c r="A334" s="230"/>
      <c r="B334" s="256" t="str">
        <f t="shared" ref="B334:G334" si="103">IFERROR(AVERAGE(B324:B333),"")</f>
        <v/>
      </c>
      <c r="C334" s="256" t="str">
        <f t="shared" si="103"/>
        <v/>
      </c>
      <c r="D334" s="256" t="str">
        <f t="shared" si="103"/>
        <v/>
      </c>
      <c r="E334" s="256" t="str">
        <f t="shared" si="103"/>
        <v/>
      </c>
      <c r="F334" s="256" t="str">
        <f t="shared" si="103"/>
        <v/>
      </c>
      <c r="G334" s="256" t="str">
        <f t="shared" si="103"/>
        <v/>
      </c>
      <c r="H334" s="60"/>
      <c r="I334" s="60"/>
      <c r="J334" s="60"/>
      <c r="K334" s="234"/>
      <c r="L334" s="234"/>
      <c r="M334" s="234"/>
      <c r="N334" s="234"/>
      <c r="O334" s="234"/>
      <c r="P334" s="234"/>
      <c r="Q334" s="234"/>
      <c r="R334" s="234"/>
      <c r="S334" s="234"/>
      <c r="T334" s="234"/>
      <c r="U334" s="234"/>
      <c r="V334" s="234"/>
      <c r="W334" s="234"/>
      <c r="X334" s="234"/>
      <c r="Y334" s="234"/>
    </row>
    <row r="335" spans="1:25" ht="15.75" x14ac:dyDescent="0.25">
      <c r="A335" s="57"/>
      <c r="B335" s="58"/>
      <c r="C335" s="58"/>
      <c r="D335" s="58"/>
      <c r="E335" s="58"/>
      <c r="F335" s="58"/>
      <c r="G335" s="59"/>
      <c r="H335" s="60"/>
      <c r="I335" s="60"/>
      <c r="J335" s="60"/>
      <c r="K335" s="234"/>
      <c r="L335" s="234"/>
      <c r="M335" s="234"/>
      <c r="N335" s="234"/>
      <c r="O335" s="234"/>
      <c r="P335" s="234"/>
      <c r="Q335" s="234"/>
      <c r="R335" s="234"/>
      <c r="S335" s="234"/>
      <c r="T335" s="234"/>
      <c r="U335" s="234"/>
      <c r="V335" s="234"/>
      <c r="W335" s="234"/>
      <c r="X335" s="234"/>
      <c r="Y335" s="234"/>
    </row>
    <row r="336" spans="1:25" ht="15.75" x14ac:dyDescent="0.25">
      <c r="A336" s="57"/>
      <c r="B336" s="58"/>
      <c r="C336" s="58"/>
      <c r="D336" s="58"/>
      <c r="E336" s="58"/>
      <c r="F336" s="58"/>
      <c r="G336" s="59"/>
      <c r="H336" s="60"/>
      <c r="I336" s="60"/>
      <c r="J336" s="60"/>
      <c r="K336" s="234"/>
      <c r="L336" s="234"/>
      <c r="M336" s="234"/>
      <c r="N336" s="234"/>
      <c r="O336" s="234"/>
      <c r="P336" s="234"/>
      <c r="Q336" s="234"/>
      <c r="R336" s="234"/>
      <c r="S336" s="234"/>
      <c r="T336" s="234"/>
      <c r="U336" s="234"/>
      <c r="V336" s="234"/>
      <c r="W336" s="234"/>
      <c r="X336" s="234"/>
      <c r="Y336" s="234"/>
    </row>
    <row r="337" spans="1:25" ht="15.75" x14ac:dyDescent="0.25">
      <c r="A337" s="57"/>
      <c r="B337" s="58"/>
      <c r="C337" s="58"/>
      <c r="D337" s="58"/>
      <c r="E337" s="58"/>
      <c r="F337" s="58"/>
      <c r="G337" s="59"/>
      <c r="H337" s="60"/>
      <c r="I337" s="60"/>
      <c r="J337" s="60"/>
      <c r="K337" s="234"/>
      <c r="L337" s="234"/>
      <c r="M337" s="234"/>
      <c r="N337" s="234"/>
      <c r="O337" s="234"/>
      <c r="P337" s="234"/>
      <c r="Q337" s="234"/>
      <c r="R337" s="234"/>
      <c r="S337" s="234"/>
      <c r="T337" s="234"/>
      <c r="U337" s="234"/>
      <c r="V337" s="234"/>
      <c r="W337" s="234"/>
      <c r="X337" s="234"/>
      <c r="Y337" s="234"/>
    </row>
    <row r="338" spans="1:25" ht="15.75" x14ac:dyDescent="0.25">
      <c r="A338" s="57"/>
      <c r="B338" s="58"/>
      <c r="C338" s="58"/>
      <c r="D338" s="58"/>
      <c r="E338" s="58"/>
      <c r="F338" s="58"/>
      <c r="G338" s="59"/>
      <c r="H338" s="60"/>
      <c r="I338" s="60"/>
      <c r="J338" s="60"/>
      <c r="K338" s="234"/>
      <c r="L338" s="234"/>
      <c r="M338" s="234"/>
      <c r="N338" s="234"/>
      <c r="O338" s="234"/>
      <c r="P338" s="234"/>
      <c r="Q338" s="234"/>
      <c r="R338" s="234"/>
      <c r="S338" s="234"/>
      <c r="T338" s="234"/>
      <c r="U338" s="234"/>
      <c r="V338" s="234"/>
      <c r="W338" s="234"/>
      <c r="X338" s="234"/>
      <c r="Y338" s="234"/>
    </row>
    <row r="339" spans="1:25" ht="15.75" x14ac:dyDescent="0.25">
      <c r="A339" s="57"/>
      <c r="B339" s="58"/>
      <c r="C339" s="58"/>
      <c r="D339" s="58"/>
      <c r="E339" s="58"/>
      <c r="F339" s="58"/>
      <c r="G339" s="59"/>
      <c r="H339" s="60"/>
      <c r="I339" s="60"/>
      <c r="J339" s="60"/>
      <c r="K339" s="234"/>
      <c r="L339" s="234"/>
      <c r="M339" s="234"/>
      <c r="N339" s="234"/>
      <c r="O339" s="234"/>
      <c r="P339" s="234"/>
      <c r="Q339" s="234"/>
      <c r="R339" s="234"/>
      <c r="S339" s="234"/>
      <c r="T339" s="234"/>
      <c r="U339" s="234"/>
      <c r="V339" s="234"/>
      <c r="W339" s="234"/>
      <c r="X339" s="234"/>
      <c r="Y339" s="234"/>
    </row>
    <row r="340" spans="1:25" ht="15.75" x14ac:dyDescent="0.25">
      <c r="A340" s="57"/>
      <c r="B340" s="58"/>
      <c r="C340" s="58"/>
      <c r="D340" s="58"/>
      <c r="E340" s="58"/>
      <c r="F340" s="58"/>
      <c r="G340" s="59"/>
      <c r="H340" s="60"/>
      <c r="I340" s="60"/>
      <c r="J340" s="60"/>
      <c r="K340" s="18"/>
      <c r="L340" s="18"/>
      <c r="M340" s="18"/>
      <c r="N340" s="18"/>
      <c r="O340" s="53"/>
      <c r="P340" s="76"/>
      <c r="Q340" s="53"/>
      <c r="R340" s="53"/>
      <c r="S340" s="18"/>
      <c r="T340" s="18"/>
      <c r="U340" s="88"/>
      <c r="V340" s="18"/>
      <c r="W340" s="18"/>
      <c r="X340" s="18"/>
      <c r="Y340" s="18"/>
    </row>
    <row r="341" spans="1:25" ht="15.75" x14ac:dyDescent="0.25">
      <c r="A341" s="57"/>
      <c r="B341" s="58"/>
      <c r="C341" s="58"/>
      <c r="D341" s="58"/>
      <c r="E341" s="58"/>
      <c r="F341" s="58"/>
      <c r="G341" s="59"/>
      <c r="H341" s="60"/>
      <c r="I341" s="60"/>
      <c r="J341" s="60"/>
      <c r="K341" s="18"/>
      <c r="L341" s="18"/>
      <c r="M341" s="18"/>
      <c r="N341" s="18"/>
      <c r="O341" s="53"/>
      <c r="P341" s="76"/>
      <c r="Q341" s="53"/>
      <c r="R341" s="53"/>
      <c r="S341" s="18"/>
      <c r="T341" s="18"/>
      <c r="U341" s="88"/>
      <c r="V341" s="18"/>
      <c r="W341" s="18"/>
      <c r="X341" s="18"/>
      <c r="Y341" s="18"/>
    </row>
    <row r="342" spans="1:25" ht="15.75" x14ac:dyDescent="0.25">
      <c r="A342" s="57"/>
      <c r="B342" s="58"/>
      <c r="C342" s="58"/>
      <c r="D342" s="58"/>
      <c r="E342" s="58"/>
      <c r="F342" s="58"/>
      <c r="G342" s="59"/>
      <c r="H342" s="60"/>
      <c r="I342" s="60"/>
      <c r="J342" s="60"/>
      <c r="K342" s="18"/>
      <c r="L342" s="18"/>
      <c r="M342" s="18"/>
      <c r="N342" s="18"/>
      <c r="O342" s="53"/>
      <c r="P342" s="76"/>
      <c r="Q342" s="53"/>
      <c r="R342" s="53"/>
      <c r="S342" s="18"/>
      <c r="T342" s="18"/>
      <c r="U342" s="88"/>
      <c r="V342" s="18"/>
      <c r="W342" s="18"/>
      <c r="X342" s="18"/>
      <c r="Y342" s="18"/>
    </row>
    <row r="343" spans="1:25" ht="15.75" x14ac:dyDescent="0.25">
      <c r="A343" s="57"/>
      <c r="B343" s="58"/>
      <c r="C343" s="58"/>
      <c r="D343" s="58"/>
      <c r="E343" s="58"/>
      <c r="F343" s="58"/>
      <c r="G343" s="59"/>
      <c r="H343" s="60"/>
      <c r="I343" s="60"/>
      <c r="J343" s="60"/>
      <c r="K343" s="18"/>
      <c r="L343" s="18"/>
      <c r="M343" s="18"/>
      <c r="N343" s="18"/>
      <c r="O343" s="53"/>
      <c r="P343" s="76"/>
      <c r="Q343" s="53"/>
      <c r="R343" s="53"/>
      <c r="S343" s="18"/>
      <c r="T343" s="18"/>
      <c r="U343" s="88"/>
      <c r="V343" s="18"/>
      <c r="W343" s="18"/>
      <c r="X343" s="18"/>
      <c r="Y343" s="18"/>
    </row>
    <row r="344" spans="1:25" ht="15.75" x14ac:dyDescent="0.25">
      <c r="A344" s="57"/>
      <c r="B344" s="58"/>
      <c r="C344" s="58"/>
      <c r="D344" s="58"/>
      <c r="E344" s="58"/>
      <c r="F344" s="58"/>
      <c r="G344" s="59"/>
      <c r="H344" s="60"/>
      <c r="I344" s="60"/>
      <c r="J344" s="60"/>
      <c r="K344" s="18"/>
      <c r="L344" s="18"/>
      <c r="M344" s="18"/>
      <c r="N344" s="18"/>
      <c r="O344" s="53"/>
      <c r="P344" s="76"/>
      <c r="Q344" s="53"/>
      <c r="R344" s="53"/>
      <c r="S344" s="18"/>
      <c r="T344" s="18"/>
      <c r="U344" s="88"/>
      <c r="V344" s="18"/>
      <c r="W344" s="18"/>
      <c r="X344" s="18"/>
      <c r="Y344" s="18"/>
    </row>
    <row r="345" spans="1:25" ht="15.75" x14ac:dyDescent="0.25">
      <c r="A345" s="57"/>
      <c r="B345" s="58"/>
      <c r="C345" s="58"/>
      <c r="D345" s="58"/>
      <c r="E345" s="58"/>
      <c r="F345" s="58"/>
      <c r="G345" s="59"/>
      <c r="H345" s="60"/>
      <c r="I345" s="60"/>
      <c r="J345" s="60"/>
      <c r="K345" s="18"/>
      <c r="L345" s="18"/>
      <c r="M345" s="18"/>
      <c r="N345" s="18"/>
      <c r="O345" s="53"/>
      <c r="P345" s="76"/>
      <c r="Q345" s="53"/>
      <c r="R345" s="53"/>
      <c r="S345" s="18"/>
      <c r="T345" s="18"/>
      <c r="U345" s="88"/>
      <c r="V345" s="18"/>
      <c r="W345" s="18"/>
      <c r="X345" s="18"/>
      <c r="Y345" s="18"/>
    </row>
    <row r="346" spans="1:25" ht="15.75" x14ac:dyDescent="0.25">
      <c r="A346" s="57"/>
      <c r="B346" s="58"/>
      <c r="C346" s="58"/>
      <c r="D346" s="58"/>
      <c r="E346" s="58"/>
      <c r="F346" s="58"/>
      <c r="G346" s="59"/>
      <c r="H346" s="60"/>
      <c r="I346" s="60"/>
      <c r="J346" s="60"/>
      <c r="K346" s="18"/>
      <c r="L346" s="18"/>
      <c r="M346" s="18"/>
      <c r="N346" s="18"/>
      <c r="O346" s="53"/>
      <c r="P346" s="76"/>
      <c r="Q346" s="53"/>
      <c r="R346" s="53"/>
      <c r="S346" s="18"/>
      <c r="T346" s="18"/>
      <c r="U346" s="88"/>
      <c r="V346" s="18"/>
      <c r="W346" s="18"/>
      <c r="X346" s="18"/>
      <c r="Y346" s="18"/>
    </row>
    <row r="347" spans="1:25" ht="15.75" x14ac:dyDescent="0.25">
      <c r="A347" s="57"/>
      <c r="B347" s="58"/>
      <c r="C347" s="58"/>
      <c r="D347" s="58"/>
      <c r="E347" s="58"/>
      <c r="F347" s="58"/>
      <c r="G347" s="59"/>
      <c r="H347" s="60"/>
      <c r="I347" s="60"/>
      <c r="J347" s="60"/>
      <c r="K347" s="18"/>
      <c r="L347" s="18"/>
      <c r="M347" s="18"/>
      <c r="N347" s="18"/>
      <c r="O347" s="53"/>
      <c r="P347" s="76"/>
      <c r="Q347" s="53"/>
      <c r="R347" s="53"/>
      <c r="S347" s="18"/>
      <c r="T347" s="18"/>
      <c r="U347" s="88"/>
      <c r="V347" s="18"/>
      <c r="W347" s="18"/>
      <c r="X347" s="18"/>
      <c r="Y347" s="18"/>
    </row>
    <row r="348" spans="1:25" ht="15.75" x14ac:dyDescent="0.25">
      <c r="A348" s="57"/>
      <c r="B348" s="58"/>
      <c r="C348" s="58"/>
      <c r="D348" s="58"/>
      <c r="E348" s="58"/>
      <c r="F348" s="58"/>
      <c r="G348" s="59"/>
      <c r="H348" s="60"/>
      <c r="I348" s="60"/>
      <c r="J348" s="60"/>
      <c r="K348" s="18"/>
      <c r="L348" s="18"/>
      <c r="M348" s="18"/>
      <c r="N348" s="18"/>
      <c r="O348" s="53"/>
      <c r="P348" s="76"/>
      <c r="Q348" s="53"/>
      <c r="R348" s="53"/>
      <c r="S348" s="18"/>
      <c r="T348" s="18"/>
      <c r="U348" s="88"/>
      <c r="V348" s="18"/>
      <c r="W348" s="18"/>
      <c r="X348" s="18"/>
      <c r="Y348" s="18"/>
    </row>
    <row r="349" spans="1:25" ht="15.75" x14ac:dyDescent="0.25">
      <c r="A349" s="57"/>
      <c r="B349" s="58"/>
      <c r="C349" s="58"/>
      <c r="D349" s="58"/>
      <c r="E349" s="58"/>
      <c r="F349" s="58"/>
      <c r="G349" s="59"/>
      <c r="H349" s="60"/>
      <c r="I349" s="60"/>
      <c r="J349" s="60"/>
      <c r="K349" s="18"/>
      <c r="L349" s="18"/>
      <c r="M349" s="18"/>
      <c r="N349" s="18"/>
      <c r="O349" s="53"/>
      <c r="P349" s="76"/>
      <c r="Q349" s="53"/>
      <c r="R349" s="53"/>
      <c r="S349" s="18"/>
      <c r="T349" s="18"/>
      <c r="U349" s="88"/>
      <c r="V349" s="18"/>
      <c r="W349" s="18"/>
      <c r="X349" s="18"/>
      <c r="Y349" s="18"/>
    </row>
    <row r="350" spans="1:25" ht="15.75" x14ac:dyDescent="0.25">
      <c r="A350" s="57"/>
      <c r="B350" s="58"/>
      <c r="C350" s="58"/>
      <c r="D350" s="58"/>
      <c r="E350" s="58"/>
      <c r="F350" s="58"/>
      <c r="G350" s="59"/>
      <c r="H350" s="60"/>
      <c r="I350" s="60"/>
      <c r="J350" s="60"/>
      <c r="K350" s="18"/>
      <c r="L350" s="18"/>
      <c r="M350" s="18"/>
      <c r="N350" s="18"/>
      <c r="O350" s="53"/>
      <c r="P350" s="76"/>
      <c r="Q350" s="53"/>
      <c r="R350" s="53"/>
      <c r="S350" s="18"/>
      <c r="T350" s="18"/>
      <c r="U350" s="88"/>
      <c r="V350" s="18"/>
      <c r="W350" s="18"/>
      <c r="X350" s="18"/>
      <c r="Y350" s="18"/>
    </row>
    <row r="351" spans="1:25" ht="15.75" x14ac:dyDescent="0.25">
      <c r="A351" s="57"/>
      <c r="B351" s="58"/>
      <c r="C351" s="58"/>
      <c r="D351" s="58"/>
      <c r="E351" s="58"/>
      <c r="F351" s="58"/>
      <c r="G351" s="59"/>
      <c r="H351" s="60"/>
      <c r="I351" s="60"/>
      <c r="J351" s="60"/>
      <c r="K351" s="18"/>
      <c r="L351" s="18"/>
      <c r="M351" s="18"/>
      <c r="N351" s="18"/>
      <c r="O351" s="53"/>
      <c r="P351" s="76"/>
      <c r="Q351" s="53"/>
      <c r="R351" s="53"/>
      <c r="S351" s="18"/>
      <c r="T351" s="18"/>
      <c r="U351" s="88"/>
      <c r="V351" s="18"/>
      <c r="W351" s="18"/>
      <c r="X351" s="18"/>
      <c r="Y351" s="18"/>
    </row>
    <row r="352" spans="1:25" ht="15.75" x14ac:dyDescent="0.25">
      <c r="A352" s="57"/>
      <c r="B352" s="58"/>
      <c r="C352" s="58"/>
      <c r="D352" s="58"/>
      <c r="E352" s="58"/>
      <c r="F352" s="58"/>
      <c r="G352" s="59"/>
      <c r="H352" s="60"/>
      <c r="I352" s="60"/>
      <c r="J352" s="60"/>
      <c r="K352" s="18"/>
      <c r="L352" s="18"/>
      <c r="M352" s="18"/>
      <c r="N352" s="18"/>
      <c r="O352" s="53"/>
      <c r="P352" s="76"/>
      <c r="Q352" s="53"/>
      <c r="R352" s="53"/>
      <c r="S352" s="18"/>
      <c r="T352" s="18"/>
      <c r="U352" s="88"/>
      <c r="V352" s="18"/>
      <c r="W352" s="18"/>
      <c r="X352" s="18"/>
      <c r="Y352" s="18"/>
    </row>
    <row r="353" spans="1:25" ht="15.75" x14ac:dyDescent="0.25">
      <c r="A353" s="57"/>
      <c r="B353" s="58"/>
      <c r="C353" s="58"/>
      <c r="D353" s="58"/>
      <c r="E353" s="58"/>
      <c r="F353" s="58"/>
      <c r="G353" s="59"/>
      <c r="H353" s="60"/>
      <c r="I353" s="60"/>
      <c r="J353" s="60"/>
      <c r="K353" s="18"/>
      <c r="L353" s="18"/>
      <c r="M353" s="18"/>
      <c r="N353" s="18"/>
      <c r="O353" s="53"/>
      <c r="P353" s="76"/>
      <c r="Q353" s="53"/>
      <c r="R353" s="53"/>
      <c r="S353" s="18"/>
      <c r="T353" s="18"/>
      <c r="U353" s="88"/>
      <c r="V353" s="18"/>
      <c r="W353" s="18"/>
      <c r="X353" s="18"/>
      <c r="Y353" s="18"/>
    </row>
    <row r="354" spans="1:25" x14ac:dyDescent="0.25">
      <c r="A354" s="61"/>
      <c r="B354" s="18"/>
      <c r="C354" s="18"/>
      <c r="D354" s="18"/>
      <c r="E354" s="18"/>
      <c r="F354" s="18"/>
      <c r="G354" s="18"/>
      <c r="H354" s="18"/>
      <c r="I354" s="18"/>
      <c r="J354" s="18"/>
      <c r="K354" s="18"/>
      <c r="L354" s="18"/>
      <c r="M354" s="18"/>
      <c r="N354" s="18"/>
      <c r="O354" s="53"/>
      <c r="P354" s="76"/>
      <c r="Q354" s="53"/>
      <c r="R354" s="53"/>
      <c r="S354" s="18"/>
      <c r="T354" s="18"/>
      <c r="U354" s="88"/>
      <c r="V354" s="18"/>
      <c r="W354" s="18"/>
      <c r="X354" s="18"/>
      <c r="Y354" s="18"/>
    </row>
    <row r="355" spans="1:25" ht="27.75" customHeight="1" x14ac:dyDescent="0.25">
      <c r="A355" s="18"/>
      <c r="B355" s="18"/>
      <c r="C355" s="18"/>
      <c r="D355" s="18"/>
      <c r="E355" s="18"/>
      <c r="F355" s="18"/>
      <c r="G355" s="18"/>
      <c r="H355" s="18"/>
      <c r="I355" s="18"/>
      <c r="J355" s="18"/>
      <c r="K355" s="18"/>
      <c r="L355" s="18"/>
      <c r="M355" s="18"/>
      <c r="N355" s="18"/>
      <c r="O355" s="53"/>
      <c r="P355" s="76"/>
      <c r="Q355" s="53"/>
      <c r="R355" s="53"/>
      <c r="S355" s="18"/>
      <c r="T355" s="18"/>
      <c r="U355" s="88"/>
      <c r="V355" s="18"/>
      <c r="W355" s="18"/>
      <c r="X355" s="18"/>
      <c r="Y355" s="18"/>
    </row>
    <row r="356" spans="1:25" ht="29.25" customHeight="1" x14ac:dyDescent="0.25">
      <c r="A356" s="18"/>
      <c r="B356" s="18"/>
      <c r="D356" s="18"/>
      <c r="E356" s="18"/>
      <c r="F356" s="18"/>
      <c r="G356" s="18"/>
      <c r="H356" s="18"/>
      <c r="I356" s="18"/>
      <c r="J356" s="18"/>
      <c r="K356" s="18"/>
      <c r="L356" s="18"/>
      <c r="M356" s="18"/>
      <c r="N356" s="18"/>
      <c r="O356" s="53"/>
      <c r="P356" s="76"/>
      <c r="Q356" s="53"/>
      <c r="R356" s="53"/>
      <c r="S356" s="18"/>
      <c r="X356" s="18"/>
      <c r="Y356" s="18"/>
    </row>
    <row r="357" spans="1:25" ht="29.25" customHeight="1" x14ac:dyDescent="0.25">
      <c r="A357" s="18"/>
      <c r="B357" s="18"/>
      <c r="D357" s="18"/>
      <c r="E357" s="18"/>
      <c r="F357" s="18"/>
      <c r="G357" s="18"/>
      <c r="H357" s="18"/>
      <c r="I357" s="18"/>
      <c r="J357" s="18"/>
      <c r="K357" s="18"/>
      <c r="L357" s="18"/>
      <c r="M357" s="18"/>
      <c r="N357" s="18"/>
      <c r="O357" s="53"/>
      <c r="P357" s="76"/>
      <c r="Q357" s="53"/>
      <c r="R357" s="53"/>
      <c r="S357" s="18"/>
      <c r="X357" s="18"/>
      <c r="Y357" s="18"/>
    </row>
    <row r="358" spans="1:25" ht="22.5" customHeight="1" x14ac:dyDescent="0.25">
      <c r="A358" s="18"/>
      <c r="B358" s="18"/>
      <c r="D358" s="18"/>
      <c r="E358" s="18"/>
      <c r="F358" s="18"/>
      <c r="G358" s="18"/>
      <c r="H358" s="18"/>
      <c r="I358" s="18"/>
      <c r="J358" s="18"/>
      <c r="K358" s="18"/>
      <c r="L358" s="18"/>
      <c r="M358" s="18"/>
      <c r="N358" s="18"/>
      <c r="O358" s="53"/>
      <c r="P358" s="76"/>
      <c r="Q358" s="53"/>
      <c r="R358" s="53"/>
      <c r="S358" s="18"/>
      <c r="X358" s="18"/>
      <c r="Y358" s="18"/>
    </row>
    <row r="359" spans="1:25" ht="23.25" customHeight="1" x14ac:dyDescent="0.25">
      <c r="A359" s="18"/>
      <c r="B359" s="18"/>
      <c r="D359" s="18"/>
      <c r="E359" s="18"/>
      <c r="F359" s="18"/>
      <c r="G359" s="18"/>
      <c r="H359" s="18"/>
      <c r="I359" s="18"/>
      <c r="J359" s="18"/>
      <c r="K359" s="18"/>
      <c r="L359" s="18"/>
      <c r="M359" s="18"/>
      <c r="N359" s="18"/>
      <c r="O359" s="53"/>
      <c r="P359" s="76"/>
      <c r="Q359" s="53"/>
      <c r="R359" s="53"/>
      <c r="S359" s="18"/>
      <c r="X359" s="18"/>
      <c r="Y359" s="18"/>
    </row>
    <row r="360" spans="1:25" ht="27.75" customHeight="1" x14ac:dyDescent="0.25">
      <c r="A360" s="18"/>
      <c r="B360" s="18"/>
      <c r="D360" s="18"/>
      <c r="E360" s="18"/>
      <c r="F360" s="18"/>
      <c r="G360" s="18"/>
      <c r="H360" s="18"/>
      <c r="I360" s="18"/>
      <c r="J360" s="18"/>
      <c r="K360" s="18"/>
      <c r="L360" s="18"/>
      <c r="M360" s="18"/>
      <c r="N360" s="18"/>
      <c r="O360" s="53"/>
      <c r="P360" s="76"/>
      <c r="Q360" s="53"/>
      <c r="R360" s="53"/>
      <c r="S360" s="18"/>
      <c r="X360" s="18"/>
      <c r="Y360" s="18"/>
    </row>
    <row r="361" spans="1:25" ht="27" customHeight="1" x14ac:dyDescent="0.25">
      <c r="A361" s="18"/>
      <c r="B361" s="18"/>
      <c r="D361" s="18"/>
      <c r="E361" s="18"/>
      <c r="F361" s="18"/>
      <c r="H361" s="18"/>
      <c r="I361" s="18"/>
      <c r="J361" s="18"/>
      <c r="K361" s="18"/>
    </row>
    <row r="362" spans="1:25" ht="30.75" customHeight="1" x14ac:dyDescent="0.25">
      <c r="A362" s="18"/>
      <c r="B362" s="18"/>
      <c r="D362" s="18"/>
      <c r="E362" s="18"/>
      <c r="F362" s="18"/>
    </row>
    <row r="363" spans="1:25" ht="34.5" hidden="1" customHeight="1" x14ac:dyDescent="0.25">
      <c r="A363" s="18"/>
      <c r="B363" s="18"/>
      <c r="D363" s="18"/>
      <c r="E363" s="18"/>
      <c r="F363" s="18"/>
      <c r="W363" s="1" t="str">
        <f>IFERROR(INDEX($A$67:$A$80,MATCH(0,INDEX(COUNTIF($B$33:V362,$A$67:$A$80),0,0),0)),"")</f>
        <v>GUIDELINES FOR COURSE ASSESSMENT</v>
      </c>
    </row>
    <row r="364" spans="1:25" ht="58.5" hidden="1" customHeight="1" x14ac:dyDescent="0.25">
      <c r="A364" s="18"/>
      <c r="B364" s="18"/>
      <c r="D364" s="18"/>
      <c r="E364" s="18"/>
      <c r="F364" s="18"/>
      <c r="W364" s="1" t="str">
        <f>IFERROR(INDEX($A$67:$A$80,MATCH(0,INDEX(COUNTIF($B$33:V363,$A$67:$A$80),0,0),0)),"")</f>
        <v>GUIDELINES FOR COURSE ASSESSMENT</v>
      </c>
    </row>
    <row r="365" spans="1:25" ht="92.25" hidden="1" customHeight="1" x14ac:dyDescent="0.25">
      <c r="A365" s="18"/>
      <c r="B365" s="18"/>
      <c r="D365" s="18"/>
      <c r="E365" s="18"/>
      <c r="W365" s="1" t="str">
        <f>IFERROR(INDEX($A$67:$A$80,MATCH(0,INDEX(COUNTIF($B$33:V364,$A$67:$A$80),0,0),0)),"")</f>
        <v>GUIDELINES FOR COURSE ASSESSMENT</v>
      </c>
    </row>
    <row r="366" spans="1:25" ht="119.25" hidden="1" customHeight="1" x14ac:dyDescent="0.25">
      <c r="A366" s="18"/>
      <c r="B366" s="18"/>
      <c r="D366" s="18"/>
      <c r="W366" s="1" t="str">
        <f>IFERROR(INDEX($A$67:$A$80,MATCH(0,INDEX(COUNTIF($B$33:V365,$A$67:$A$80),0,0),0)),"")</f>
        <v>GUIDELINES FOR COURSE ASSESSMENT</v>
      </c>
    </row>
    <row r="367" spans="1:25" ht="87.75" hidden="1" customHeight="1" x14ac:dyDescent="0.25">
      <c r="A367" s="18"/>
      <c r="B367" s="18"/>
      <c r="D367" s="18"/>
      <c r="W367" s="1" t="str">
        <f>IFERROR(INDEX($A$67:$A$80,MATCH(0,INDEX(COUNTIF($B$33:V366,$A$67:$A$80),0,0),0)),"")</f>
        <v>GUIDELINES FOR COURSE ASSESSMENT</v>
      </c>
    </row>
    <row r="368" spans="1:25" hidden="1" x14ac:dyDescent="0.25">
      <c r="A368" s="18"/>
      <c r="B368" s="18"/>
      <c r="D368" s="18"/>
    </row>
    <row r="369" spans="1:23" hidden="1" x14ac:dyDescent="0.25">
      <c r="A369" s="18"/>
      <c r="B369" s="18"/>
      <c r="D369" s="18"/>
    </row>
    <row r="370" spans="1:23" hidden="1" x14ac:dyDescent="0.25">
      <c r="A370" s="18"/>
      <c r="B370" s="18"/>
      <c r="D370" s="18"/>
    </row>
    <row r="371" spans="1:23" hidden="1" x14ac:dyDescent="0.25">
      <c r="A371" s="18"/>
      <c r="B371" s="18"/>
      <c r="D371" s="18"/>
    </row>
    <row r="372" spans="1:23" hidden="1" x14ac:dyDescent="0.25">
      <c r="A372" s="18"/>
      <c r="B372" s="18"/>
      <c r="D372" s="18"/>
    </row>
    <row r="373" spans="1:23" hidden="1" x14ac:dyDescent="0.25">
      <c r="A373" s="18"/>
      <c r="B373" s="18"/>
      <c r="D373" s="18"/>
    </row>
    <row r="374" spans="1:23" hidden="1" x14ac:dyDescent="0.25">
      <c r="A374" s="18"/>
      <c r="B374" s="18"/>
      <c r="D374" s="18"/>
    </row>
    <row r="375" spans="1:23" hidden="1" x14ac:dyDescent="0.25">
      <c r="A375" s="18"/>
      <c r="B375" s="18"/>
      <c r="D375" s="18"/>
    </row>
    <row r="376" spans="1:23" hidden="1" x14ac:dyDescent="0.25">
      <c r="A376" s="18"/>
      <c r="B376" s="18"/>
      <c r="D376" s="18"/>
    </row>
    <row r="377" spans="1:23" hidden="1" x14ac:dyDescent="0.25">
      <c r="A377" s="18"/>
      <c r="B377" s="18"/>
      <c r="D377" s="18"/>
    </row>
    <row r="378" spans="1:23" hidden="1" x14ac:dyDescent="0.25">
      <c r="A378" s="18"/>
      <c r="B378" s="18"/>
      <c r="D378" s="18"/>
    </row>
    <row r="379" spans="1:23" hidden="1" x14ac:dyDescent="0.25">
      <c r="A379" s="18"/>
      <c r="B379" s="18"/>
      <c r="D379" s="18"/>
    </row>
    <row r="380" spans="1:23" hidden="1" x14ac:dyDescent="0.25">
      <c r="A380" s="18"/>
      <c r="B380" s="18"/>
      <c r="D380" s="18"/>
    </row>
    <row r="381" spans="1:23" hidden="1" x14ac:dyDescent="0.25">
      <c r="A381" s="18"/>
      <c r="B381" s="18"/>
      <c r="D381" s="18"/>
    </row>
    <row r="382" spans="1:23" hidden="1" x14ac:dyDescent="0.25">
      <c r="A382" s="18"/>
      <c r="B382" s="18"/>
      <c r="D382" s="18"/>
    </row>
    <row r="383" spans="1:23" x14ac:dyDescent="0.25">
      <c r="A383" s="18"/>
      <c r="B383" s="18"/>
      <c r="W383" s="1" t="str">
        <f>IFERROR(INDEX($A$67:$A$80,MATCH(0,INDEX(COUNTIF($B$33:V367,$A$67:$A$80),0,0),0)),"")</f>
        <v>GUIDELINES FOR COURSE ASSESSMENT</v>
      </c>
    </row>
    <row r="384" spans="1:23" ht="15.75" x14ac:dyDescent="0.25">
      <c r="A384" s="329" t="s">
        <v>268</v>
      </c>
      <c r="B384" s="329"/>
      <c r="C384" s="329"/>
      <c r="D384" s="329"/>
      <c r="E384" s="329"/>
      <c r="F384" s="329"/>
      <c r="G384" s="329"/>
      <c r="H384" s="329"/>
      <c r="I384" s="329"/>
      <c r="J384" s="329"/>
      <c r="K384" s="329"/>
      <c r="L384" s="329"/>
      <c r="M384" s="329"/>
      <c r="N384" s="329"/>
      <c r="O384" s="62"/>
      <c r="P384" s="80"/>
      <c r="Q384" s="62"/>
      <c r="R384" s="62"/>
      <c r="S384" s="63"/>
      <c r="W384" s="1" t="str">
        <f t="array" ref="W384">IFERROR(INDEX($A$67:$A$80,MATCH(0,INDEX(COUNTIF($B$33:V383,$A$67:$A$80),0,0),0)),"")</f>
        <v>GUIDELINES FOR COURSE ASSESSMENT</v>
      </c>
    </row>
    <row r="385" spans="1:18" x14ac:dyDescent="0.25">
      <c r="A385" s="331" t="s">
        <v>53</v>
      </c>
      <c r="B385" s="331"/>
      <c r="C385" s="331"/>
      <c r="D385" s="331"/>
      <c r="E385" s="331"/>
      <c r="F385" s="331"/>
      <c r="G385" s="331"/>
      <c r="H385" s="331"/>
      <c r="I385" s="331"/>
      <c r="J385" s="331"/>
      <c r="K385" s="331"/>
      <c r="L385" s="331"/>
      <c r="M385" s="331"/>
      <c r="N385" s="331"/>
      <c r="O385" s="10"/>
      <c r="P385" s="73"/>
      <c r="Q385" s="10"/>
      <c r="R385" s="10"/>
    </row>
    <row r="386" spans="1:18" x14ac:dyDescent="0.25">
      <c r="A386" s="331"/>
      <c r="B386" s="331"/>
      <c r="C386" s="331"/>
      <c r="D386" s="331"/>
      <c r="E386" s="331"/>
      <c r="F386" s="331"/>
      <c r="G386" s="331"/>
      <c r="H386" s="331"/>
      <c r="I386" s="331"/>
      <c r="J386" s="331"/>
      <c r="K386" s="331"/>
      <c r="L386" s="331"/>
      <c r="M386" s="331"/>
      <c r="N386" s="331"/>
      <c r="O386" s="10"/>
      <c r="P386" s="73"/>
      <c r="Q386" s="10"/>
      <c r="R386" s="10"/>
    </row>
    <row r="387" spans="1:18" x14ac:dyDescent="0.25">
      <c r="B387" s="389" t="s">
        <v>123</v>
      </c>
      <c r="C387" s="388"/>
      <c r="D387" s="388"/>
      <c r="E387" s="388"/>
      <c r="F387" s="388"/>
      <c r="G387" s="388"/>
      <c r="H387" s="388"/>
      <c r="I387" s="388"/>
      <c r="J387" s="388"/>
      <c r="K387" s="388"/>
      <c r="L387" s="388"/>
      <c r="M387" s="388"/>
      <c r="N387" s="388"/>
      <c r="O387" s="64"/>
      <c r="P387" s="79"/>
      <c r="Q387" s="64"/>
      <c r="R387" s="64"/>
    </row>
    <row r="388" spans="1:18" x14ac:dyDescent="0.25">
      <c r="B388" s="387" t="s">
        <v>124</v>
      </c>
      <c r="C388" s="388"/>
      <c r="D388" s="388"/>
      <c r="E388" s="388"/>
      <c r="F388" s="388"/>
      <c r="G388" s="388"/>
      <c r="H388" s="388"/>
      <c r="I388" s="388"/>
      <c r="J388" s="388"/>
      <c r="K388" s="388"/>
      <c r="L388" s="388"/>
      <c r="M388" s="388"/>
      <c r="N388" s="388"/>
      <c r="O388" s="64"/>
      <c r="P388" s="79"/>
      <c r="Q388" s="64"/>
      <c r="R388" s="64"/>
    </row>
    <row r="389" spans="1:18" x14ac:dyDescent="0.25">
      <c r="B389" s="387" t="s">
        <v>125</v>
      </c>
      <c r="C389" s="388"/>
      <c r="D389" s="388"/>
      <c r="E389" s="388"/>
      <c r="F389" s="388"/>
      <c r="G389" s="388"/>
      <c r="H389" s="388"/>
      <c r="I389" s="388"/>
      <c r="J389" s="388"/>
      <c r="K389" s="388"/>
      <c r="L389" s="388"/>
      <c r="M389" s="388"/>
      <c r="N389" s="388"/>
      <c r="O389" s="64"/>
      <c r="P389" s="79"/>
      <c r="Q389" s="64"/>
      <c r="R389" s="64"/>
    </row>
    <row r="390" spans="1:18" x14ac:dyDescent="0.25">
      <c r="B390" s="387" t="s">
        <v>200</v>
      </c>
      <c r="C390" s="388"/>
      <c r="D390" s="388"/>
      <c r="E390" s="388"/>
      <c r="F390" s="388"/>
      <c r="G390" s="388"/>
      <c r="H390" s="388"/>
      <c r="I390" s="388"/>
      <c r="J390" s="388"/>
      <c r="K390" s="388"/>
      <c r="L390" s="388"/>
      <c r="M390" s="388"/>
      <c r="N390" s="388"/>
      <c r="O390" s="64"/>
      <c r="P390" s="79"/>
      <c r="Q390" s="64"/>
      <c r="R390" s="64"/>
    </row>
    <row r="391" spans="1:18" x14ac:dyDescent="0.25">
      <c r="A391" s="229" t="s">
        <v>263</v>
      </c>
      <c r="B391" s="227"/>
      <c r="C391" s="228"/>
      <c r="D391" s="228"/>
      <c r="E391" s="228"/>
      <c r="F391" s="228"/>
      <c r="G391" s="228"/>
      <c r="H391" s="236"/>
      <c r="I391" s="229" t="s">
        <v>264</v>
      </c>
      <c r="J391" s="227"/>
      <c r="K391" s="228"/>
      <c r="L391" s="228"/>
      <c r="M391" s="228"/>
      <c r="N391" s="228"/>
      <c r="O391" s="228"/>
      <c r="P391" s="223"/>
      <c r="Q391" s="223"/>
      <c r="R391" s="223"/>
    </row>
    <row r="392" spans="1:18" ht="19.5" customHeight="1" x14ac:dyDescent="0.25">
      <c r="A392" s="225"/>
      <c r="B392" s="230" t="s">
        <v>243</v>
      </c>
      <c r="C392" s="230" t="s">
        <v>244</v>
      </c>
      <c r="D392" s="230" t="s">
        <v>245</v>
      </c>
      <c r="E392" s="230" t="s">
        <v>246</v>
      </c>
      <c r="F392" s="230" t="s">
        <v>247</v>
      </c>
      <c r="G392" s="230" t="s">
        <v>248</v>
      </c>
      <c r="H392" s="24"/>
      <c r="I392" s="263" t="s">
        <v>243</v>
      </c>
      <c r="J392" s="263" t="s">
        <v>244</v>
      </c>
      <c r="K392" s="263" t="s">
        <v>245</v>
      </c>
      <c r="L392" s="263" t="s">
        <v>246</v>
      </c>
      <c r="M392" s="263" t="s">
        <v>247</v>
      </c>
      <c r="N392" s="263" t="s">
        <v>248</v>
      </c>
    </row>
    <row r="393" spans="1:18" ht="19.5" customHeight="1" x14ac:dyDescent="0.25">
      <c r="A393" s="231" t="str">
        <f t="shared" ref="A393:A402" si="104">IF(Z178="-","",Z178)</f>
        <v/>
      </c>
      <c r="B393" s="226" t="str">
        <f t="shared" ref="B393:G393" si="105">IF(B200="","",$I413)</f>
        <v/>
      </c>
      <c r="C393" s="226" t="str">
        <f t="shared" si="105"/>
        <v/>
      </c>
      <c r="D393" s="226" t="str">
        <f t="shared" si="105"/>
        <v/>
      </c>
      <c r="E393" s="226" t="str">
        <f t="shared" si="105"/>
        <v/>
      </c>
      <c r="F393" s="226" t="str">
        <f t="shared" si="105"/>
        <v/>
      </c>
      <c r="G393" s="226" t="str">
        <f t="shared" si="105"/>
        <v/>
      </c>
      <c r="H393" s="24"/>
      <c r="I393" s="226" t="str">
        <f>IF(B200="","",IF($L413="","",($L413/$D$130)))</f>
        <v/>
      </c>
      <c r="J393" s="226" t="str">
        <f t="shared" ref="J393:N402" si="106">IF(C200="","",IF($L413="","",($L413/$D$130)))</f>
        <v/>
      </c>
      <c r="K393" s="226" t="str">
        <f t="shared" si="106"/>
        <v/>
      </c>
      <c r="L393" s="226" t="str">
        <f t="shared" si="106"/>
        <v/>
      </c>
      <c r="M393" s="226" t="str">
        <f t="shared" si="106"/>
        <v/>
      </c>
      <c r="N393" s="226" t="str">
        <f t="shared" si="106"/>
        <v/>
      </c>
    </row>
    <row r="394" spans="1:18" ht="19.5" customHeight="1" x14ac:dyDescent="0.25">
      <c r="A394" s="231" t="str">
        <f t="shared" si="104"/>
        <v/>
      </c>
      <c r="B394" s="226" t="str">
        <f t="shared" ref="B394:G402" si="107">IF(B201="","",$I414)</f>
        <v/>
      </c>
      <c r="C394" s="226" t="str">
        <f t="shared" si="107"/>
        <v/>
      </c>
      <c r="D394" s="226" t="str">
        <f t="shared" si="107"/>
        <v/>
      </c>
      <c r="E394" s="226" t="str">
        <f t="shared" si="107"/>
        <v/>
      </c>
      <c r="F394" s="226" t="str">
        <f t="shared" si="107"/>
        <v/>
      </c>
      <c r="G394" s="226" t="str">
        <f t="shared" si="107"/>
        <v/>
      </c>
      <c r="H394" s="24"/>
      <c r="I394" s="226" t="str">
        <f t="shared" ref="I394:I402" si="108">IF(B201="","",IF($L414="","",($L414/$D$130)))</f>
        <v/>
      </c>
      <c r="J394" s="226" t="str">
        <f t="shared" si="106"/>
        <v/>
      </c>
      <c r="K394" s="226" t="str">
        <f t="shared" si="106"/>
        <v/>
      </c>
      <c r="L394" s="226" t="str">
        <f t="shared" si="106"/>
        <v/>
      </c>
      <c r="M394" s="226" t="str">
        <f t="shared" si="106"/>
        <v/>
      </c>
      <c r="N394" s="226" t="str">
        <f t="shared" si="106"/>
        <v/>
      </c>
    </row>
    <row r="395" spans="1:18" ht="19.5" customHeight="1" x14ac:dyDescent="0.25">
      <c r="A395" s="231" t="str">
        <f t="shared" si="104"/>
        <v/>
      </c>
      <c r="B395" s="226" t="str">
        <f t="shared" si="107"/>
        <v/>
      </c>
      <c r="C395" s="226" t="str">
        <f t="shared" si="107"/>
        <v/>
      </c>
      <c r="D395" s="226" t="str">
        <f t="shared" si="107"/>
        <v/>
      </c>
      <c r="E395" s="226" t="str">
        <f t="shared" si="107"/>
        <v/>
      </c>
      <c r="F395" s="226" t="str">
        <f t="shared" si="107"/>
        <v/>
      </c>
      <c r="G395" s="226" t="str">
        <f t="shared" si="107"/>
        <v/>
      </c>
      <c r="H395" s="24"/>
      <c r="I395" s="226" t="str">
        <f t="shared" si="108"/>
        <v/>
      </c>
      <c r="J395" s="226" t="str">
        <f t="shared" si="106"/>
        <v/>
      </c>
      <c r="K395" s="226" t="str">
        <f t="shared" si="106"/>
        <v/>
      </c>
      <c r="L395" s="226" t="str">
        <f t="shared" si="106"/>
        <v/>
      </c>
      <c r="M395" s="226" t="str">
        <f t="shared" si="106"/>
        <v/>
      </c>
      <c r="N395" s="226" t="str">
        <f t="shared" si="106"/>
        <v/>
      </c>
    </row>
    <row r="396" spans="1:18" ht="19.5" customHeight="1" x14ac:dyDescent="0.25">
      <c r="A396" s="231" t="str">
        <f t="shared" si="104"/>
        <v/>
      </c>
      <c r="B396" s="226" t="str">
        <f t="shared" si="107"/>
        <v/>
      </c>
      <c r="C396" s="226" t="str">
        <f t="shared" si="107"/>
        <v/>
      </c>
      <c r="D396" s="226" t="str">
        <f t="shared" si="107"/>
        <v/>
      </c>
      <c r="E396" s="226" t="str">
        <f t="shared" si="107"/>
        <v/>
      </c>
      <c r="F396" s="226" t="str">
        <f t="shared" si="107"/>
        <v/>
      </c>
      <c r="G396" s="226" t="str">
        <f t="shared" si="107"/>
        <v/>
      </c>
      <c r="H396" s="24"/>
      <c r="I396" s="226" t="str">
        <f t="shared" si="108"/>
        <v/>
      </c>
      <c r="J396" s="226" t="str">
        <f t="shared" si="106"/>
        <v/>
      </c>
      <c r="K396" s="226" t="str">
        <f t="shared" si="106"/>
        <v/>
      </c>
      <c r="L396" s="226" t="str">
        <f t="shared" si="106"/>
        <v/>
      </c>
      <c r="M396" s="226" t="str">
        <f t="shared" si="106"/>
        <v/>
      </c>
      <c r="N396" s="226" t="str">
        <f t="shared" si="106"/>
        <v/>
      </c>
    </row>
    <row r="397" spans="1:18" ht="19.5" customHeight="1" x14ac:dyDescent="0.25">
      <c r="A397" s="231" t="str">
        <f t="shared" si="104"/>
        <v/>
      </c>
      <c r="B397" s="226" t="str">
        <f t="shared" si="107"/>
        <v/>
      </c>
      <c r="C397" s="226" t="str">
        <f t="shared" si="107"/>
        <v/>
      </c>
      <c r="D397" s="226" t="str">
        <f t="shared" si="107"/>
        <v/>
      </c>
      <c r="E397" s="226" t="str">
        <f t="shared" si="107"/>
        <v/>
      </c>
      <c r="F397" s="226" t="str">
        <f t="shared" si="107"/>
        <v/>
      </c>
      <c r="G397" s="226" t="str">
        <f t="shared" si="107"/>
        <v/>
      </c>
      <c r="H397" s="24"/>
      <c r="I397" s="226" t="str">
        <f t="shared" si="108"/>
        <v/>
      </c>
      <c r="J397" s="226" t="str">
        <f t="shared" si="106"/>
        <v/>
      </c>
      <c r="K397" s="226" t="str">
        <f t="shared" si="106"/>
        <v/>
      </c>
      <c r="L397" s="226" t="str">
        <f t="shared" si="106"/>
        <v/>
      </c>
      <c r="M397" s="226" t="str">
        <f t="shared" si="106"/>
        <v/>
      </c>
      <c r="N397" s="226" t="str">
        <f t="shared" si="106"/>
        <v/>
      </c>
    </row>
    <row r="398" spans="1:18" ht="19.5" customHeight="1" x14ac:dyDescent="0.25">
      <c r="A398" s="231" t="str">
        <f t="shared" si="104"/>
        <v/>
      </c>
      <c r="B398" s="226" t="str">
        <f t="shared" si="107"/>
        <v/>
      </c>
      <c r="C398" s="226" t="str">
        <f t="shared" si="107"/>
        <v/>
      </c>
      <c r="D398" s="226" t="str">
        <f t="shared" si="107"/>
        <v/>
      </c>
      <c r="E398" s="226" t="str">
        <f t="shared" si="107"/>
        <v/>
      </c>
      <c r="F398" s="226" t="str">
        <f t="shared" si="107"/>
        <v/>
      </c>
      <c r="G398" s="226" t="str">
        <f t="shared" si="107"/>
        <v/>
      </c>
      <c r="H398" s="24"/>
      <c r="I398" s="226" t="str">
        <f t="shared" si="108"/>
        <v/>
      </c>
      <c r="J398" s="226" t="str">
        <f t="shared" si="106"/>
        <v/>
      </c>
      <c r="K398" s="226" t="str">
        <f t="shared" si="106"/>
        <v/>
      </c>
      <c r="L398" s="226" t="str">
        <f t="shared" si="106"/>
        <v/>
      </c>
      <c r="M398" s="226" t="str">
        <f t="shared" si="106"/>
        <v/>
      </c>
      <c r="N398" s="226" t="str">
        <f t="shared" si="106"/>
        <v/>
      </c>
    </row>
    <row r="399" spans="1:18" ht="19.5" customHeight="1" x14ac:dyDescent="0.25">
      <c r="A399" s="231" t="str">
        <f t="shared" si="104"/>
        <v/>
      </c>
      <c r="B399" s="226" t="str">
        <f t="shared" si="107"/>
        <v/>
      </c>
      <c r="C399" s="226" t="str">
        <f t="shared" si="107"/>
        <v/>
      </c>
      <c r="D399" s="226" t="str">
        <f t="shared" si="107"/>
        <v/>
      </c>
      <c r="E399" s="226" t="str">
        <f t="shared" si="107"/>
        <v/>
      </c>
      <c r="F399" s="226" t="str">
        <f t="shared" si="107"/>
        <v/>
      </c>
      <c r="G399" s="226" t="str">
        <f t="shared" si="107"/>
        <v/>
      </c>
      <c r="H399" s="24"/>
      <c r="I399" s="226" t="str">
        <f t="shared" si="108"/>
        <v/>
      </c>
      <c r="J399" s="226" t="str">
        <f t="shared" si="106"/>
        <v/>
      </c>
      <c r="K399" s="226" t="str">
        <f t="shared" si="106"/>
        <v/>
      </c>
      <c r="L399" s="226" t="str">
        <f t="shared" si="106"/>
        <v/>
      </c>
      <c r="M399" s="226" t="str">
        <f t="shared" si="106"/>
        <v/>
      </c>
      <c r="N399" s="226" t="str">
        <f t="shared" si="106"/>
        <v/>
      </c>
    </row>
    <row r="400" spans="1:18" ht="19.5" customHeight="1" x14ac:dyDescent="0.25">
      <c r="A400" s="231" t="str">
        <f t="shared" si="104"/>
        <v/>
      </c>
      <c r="B400" s="226" t="str">
        <f t="shared" si="107"/>
        <v/>
      </c>
      <c r="C400" s="226" t="str">
        <f t="shared" si="107"/>
        <v/>
      </c>
      <c r="D400" s="226" t="str">
        <f t="shared" si="107"/>
        <v/>
      </c>
      <c r="E400" s="226" t="str">
        <f t="shared" si="107"/>
        <v/>
      </c>
      <c r="F400" s="226" t="str">
        <f t="shared" si="107"/>
        <v/>
      </c>
      <c r="G400" s="226" t="str">
        <f t="shared" si="107"/>
        <v/>
      </c>
      <c r="H400" s="24"/>
      <c r="I400" s="226" t="str">
        <f t="shared" si="108"/>
        <v/>
      </c>
      <c r="J400" s="226" t="str">
        <f t="shared" si="106"/>
        <v/>
      </c>
      <c r="K400" s="226" t="str">
        <f t="shared" si="106"/>
        <v/>
      </c>
      <c r="L400" s="226" t="str">
        <f t="shared" si="106"/>
        <v/>
      </c>
      <c r="M400" s="226" t="str">
        <f t="shared" si="106"/>
        <v/>
      </c>
      <c r="N400" s="226" t="str">
        <f t="shared" si="106"/>
        <v/>
      </c>
    </row>
    <row r="401" spans="1:19" ht="19.5" customHeight="1" x14ac:dyDescent="0.25">
      <c r="A401" s="231" t="str">
        <f t="shared" si="104"/>
        <v/>
      </c>
      <c r="B401" s="226" t="str">
        <f t="shared" si="107"/>
        <v/>
      </c>
      <c r="C401" s="226" t="str">
        <f t="shared" si="107"/>
        <v/>
      </c>
      <c r="D401" s="226" t="str">
        <f t="shared" si="107"/>
        <v/>
      </c>
      <c r="E401" s="226" t="str">
        <f t="shared" si="107"/>
        <v/>
      </c>
      <c r="F401" s="226" t="str">
        <f t="shared" si="107"/>
        <v/>
      </c>
      <c r="G401" s="226" t="str">
        <f t="shared" si="107"/>
        <v/>
      </c>
      <c r="H401" s="24"/>
      <c r="I401" s="226" t="str">
        <f t="shared" si="108"/>
        <v/>
      </c>
      <c r="J401" s="226" t="str">
        <f t="shared" si="106"/>
        <v/>
      </c>
      <c r="K401" s="226" t="str">
        <f t="shared" si="106"/>
        <v/>
      </c>
      <c r="L401" s="226" t="str">
        <f t="shared" si="106"/>
        <v/>
      </c>
      <c r="M401" s="226" t="str">
        <f t="shared" si="106"/>
        <v/>
      </c>
      <c r="N401" s="226" t="str">
        <f t="shared" si="106"/>
        <v/>
      </c>
    </row>
    <row r="402" spans="1:19" ht="19.5" customHeight="1" x14ac:dyDescent="0.25">
      <c r="A402" s="231" t="str">
        <f t="shared" si="104"/>
        <v/>
      </c>
      <c r="B402" s="226" t="str">
        <f t="shared" si="107"/>
        <v/>
      </c>
      <c r="C402" s="226" t="str">
        <f t="shared" si="107"/>
        <v/>
      </c>
      <c r="D402" s="226" t="str">
        <f t="shared" si="107"/>
        <v/>
      </c>
      <c r="E402" s="226" t="str">
        <f t="shared" si="107"/>
        <v/>
      </c>
      <c r="F402" s="226" t="str">
        <f t="shared" si="107"/>
        <v/>
      </c>
      <c r="G402" s="226" t="str">
        <f t="shared" si="107"/>
        <v/>
      </c>
      <c r="H402" s="24"/>
      <c r="I402" s="226" t="str">
        <f t="shared" si="108"/>
        <v/>
      </c>
      <c r="J402" s="226" t="str">
        <f t="shared" si="106"/>
        <v/>
      </c>
      <c r="K402" s="226" t="str">
        <f t="shared" si="106"/>
        <v/>
      </c>
      <c r="L402" s="226" t="str">
        <f t="shared" si="106"/>
        <v/>
      </c>
      <c r="M402" s="226" t="str">
        <f t="shared" si="106"/>
        <v/>
      </c>
      <c r="N402" s="226" t="str">
        <f t="shared" si="106"/>
        <v/>
      </c>
    </row>
    <row r="403" spans="1:19" ht="19.5" customHeight="1" x14ac:dyDescent="0.25">
      <c r="A403" s="230"/>
      <c r="B403" s="243" t="str">
        <f t="shared" ref="B403:G403" si="109">IFERROR(AVERAGE(B393:B402),"")</f>
        <v/>
      </c>
      <c r="C403" s="243" t="str">
        <f t="shared" si="109"/>
        <v/>
      </c>
      <c r="D403" s="243" t="str">
        <f t="shared" si="109"/>
        <v/>
      </c>
      <c r="E403" s="243" t="str">
        <f t="shared" si="109"/>
        <v/>
      </c>
      <c r="F403" s="243" t="str">
        <f t="shared" si="109"/>
        <v/>
      </c>
      <c r="G403" s="243" t="str">
        <f t="shared" si="109"/>
        <v/>
      </c>
      <c r="H403" s="24"/>
      <c r="I403" s="265" t="str">
        <f t="shared" ref="I403:N403" si="110">IFERROR(AVERAGE(I393:I402),"")</f>
        <v/>
      </c>
      <c r="J403" s="265" t="str">
        <f t="shared" si="110"/>
        <v/>
      </c>
      <c r="K403" s="265" t="str">
        <f t="shared" si="110"/>
        <v/>
      </c>
      <c r="L403" s="265" t="str">
        <f t="shared" si="110"/>
        <v/>
      </c>
      <c r="M403" s="265" t="str">
        <f t="shared" si="110"/>
        <v/>
      </c>
      <c r="N403" s="265" t="str">
        <f t="shared" si="110"/>
        <v/>
      </c>
    </row>
    <row r="404" spans="1:19" ht="19.5" customHeight="1" x14ac:dyDescent="0.25">
      <c r="A404" s="258"/>
      <c r="B404" s="259"/>
      <c r="C404" s="259"/>
      <c r="D404" s="259"/>
      <c r="E404" s="259"/>
      <c r="F404" s="259"/>
      <c r="G404" s="259"/>
      <c r="H404" s="24"/>
      <c r="I404" s="264"/>
      <c r="J404" s="24"/>
      <c r="K404" s="24"/>
      <c r="L404" s="24"/>
      <c r="M404" s="24"/>
    </row>
    <row r="405" spans="1:19" ht="19.5" customHeight="1" x14ac:dyDescent="0.25">
      <c r="A405" s="258"/>
      <c r="B405" s="259"/>
      <c r="C405" s="259"/>
      <c r="D405" s="259"/>
      <c r="E405" s="259"/>
      <c r="F405" s="259"/>
      <c r="G405" s="259"/>
      <c r="H405" s="24"/>
      <c r="I405" s="24"/>
      <c r="J405" s="24"/>
      <c r="K405" s="24"/>
      <c r="L405" s="24"/>
      <c r="M405" s="24"/>
    </row>
    <row r="406" spans="1:19" ht="19.5" customHeight="1" x14ac:dyDescent="0.25">
      <c r="A406" s="258"/>
      <c r="B406" s="259"/>
      <c r="C406" s="259"/>
      <c r="D406" s="259"/>
      <c r="E406" s="259"/>
      <c r="F406" s="259"/>
      <c r="G406" s="259"/>
      <c r="H406" s="24"/>
      <c r="I406" s="24"/>
      <c r="J406" s="24"/>
      <c r="K406" s="24"/>
      <c r="L406" s="24"/>
      <c r="M406" s="24"/>
    </row>
    <row r="407" spans="1:19" ht="19.5" customHeight="1" x14ac:dyDescent="0.25">
      <c r="A407" s="258"/>
      <c r="B407" s="259"/>
      <c r="C407" s="259"/>
      <c r="D407" s="259"/>
      <c r="E407" s="259"/>
      <c r="F407" s="259"/>
      <c r="G407" s="259"/>
      <c r="H407" s="24"/>
      <c r="I407" s="24"/>
      <c r="J407" s="24"/>
      <c r="K407" s="24"/>
      <c r="L407" s="24"/>
      <c r="M407" s="24"/>
    </row>
    <row r="408" spans="1:19" ht="19.5" customHeight="1" x14ac:dyDescent="0.25">
      <c r="A408" s="258"/>
      <c r="B408" s="259"/>
      <c r="C408" s="259"/>
      <c r="D408" s="259"/>
      <c r="E408" s="259"/>
      <c r="F408" s="259"/>
      <c r="G408" s="259"/>
      <c r="H408" s="24"/>
      <c r="I408" s="24"/>
      <c r="J408" s="24"/>
      <c r="K408" s="24"/>
      <c r="L408" s="24"/>
      <c r="M408" s="24"/>
    </row>
    <row r="409" spans="1:19" ht="19.5" customHeight="1" x14ac:dyDescent="0.25">
      <c r="A409" s="258"/>
      <c r="B409" s="259"/>
      <c r="C409" s="259"/>
      <c r="D409" s="259"/>
      <c r="E409" s="259"/>
      <c r="F409" s="259"/>
      <c r="G409" s="259"/>
      <c r="H409" s="24"/>
      <c r="I409" s="24"/>
      <c r="J409" s="24"/>
      <c r="K409" s="24"/>
      <c r="L409" s="24"/>
      <c r="M409" s="24"/>
    </row>
    <row r="411" spans="1:19" ht="16.5" thickBot="1" x14ac:dyDescent="0.3">
      <c r="A411" s="329" t="s">
        <v>255</v>
      </c>
      <c r="B411" s="329"/>
      <c r="C411" s="329"/>
      <c r="D411" s="329"/>
      <c r="E411" s="329"/>
      <c r="F411" s="329"/>
      <c r="G411" s="329"/>
      <c r="H411" s="329"/>
      <c r="I411" s="329"/>
      <c r="J411" s="329"/>
      <c r="K411" s="329"/>
      <c r="L411" s="329"/>
      <c r="M411" s="329"/>
      <c r="N411" s="329"/>
      <c r="O411" s="62"/>
      <c r="P411" s="80"/>
      <c r="Q411" s="62"/>
      <c r="R411" s="62"/>
      <c r="S411" s="63"/>
    </row>
    <row r="412" spans="1:19" ht="54" customHeight="1" thickBot="1" x14ac:dyDescent="0.3">
      <c r="C412" s="159" t="s">
        <v>128</v>
      </c>
      <c r="D412" s="305" t="s">
        <v>228</v>
      </c>
      <c r="E412" s="305"/>
      <c r="F412" s="305" t="s">
        <v>126</v>
      </c>
      <c r="G412" s="305"/>
      <c r="H412" s="305"/>
      <c r="I412" s="159" t="s">
        <v>127</v>
      </c>
      <c r="J412" s="305" t="s">
        <v>54</v>
      </c>
      <c r="K412" s="305"/>
      <c r="L412" s="305" t="s">
        <v>199</v>
      </c>
      <c r="M412" s="305"/>
      <c r="Q412" s="53"/>
      <c r="R412" s="53"/>
    </row>
    <row r="413" spans="1:19" ht="15.75" thickBot="1" x14ac:dyDescent="0.3">
      <c r="C413" s="160" t="str">
        <f t="shared" ref="C413:C423" si="111">IF(A393=0,"",A393)</f>
        <v/>
      </c>
      <c r="D413" s="302" t="str">
        <f>IF(C413="","",HLOOKUP(C413,'SO Score-Section 1'!$D$130:$M$132,2,FALSE))</f>
        <v/>
      </c>
      <c r="E413" s="302"/>
      <c r="F413" s="302" t="str">
        <f>IF(C413="","",HLOOKUP(C413,'SO Score-Section 1'!$D$130:$M$132,3,FALSE))</f>
        <v/>
      </c>
      <c r="G413" s="302"/>
      <c r="H413" s="302"/>
      <c r="I413" s="205" t="str">
        <f t="shared" ref="I413:I423" si="112">IFERROR((F413/D413),"")</f>
        <v/>
      </c>
      <c r="J413" s="308" t="str">
        <f t="shared" ref="J413:J423" si="113">IF(L413="","",(L413/$D$130))</f>
        <v/>
      </c>
      <c r="K413" s="308"/>
      <c r="L413" s="302" t="str">
        <f>IF(C413="","",HLOOKUP(C413,'SO Score-Section 1'!$D$130:$M$133,4,FALSE))</f>
        <v/>
      </c>
      <c r="M413" s="302"/>
      <c r="N413" s="67"/>
      <c r="O413" s="67"/>
      <c r="P413" s="67"/>
      <c r="Q413" s="84"/>
      <c r="R413" s="84"/>
    </row>
    <row r="414" spans="1:19" ht="15.75" thickBot="1" x14ac:dyDescent="0.3">
      <c r="C414" s="160" t="str">
        <f t="shared" si="111"/>
        <v/>
      </c>
      <c r="D414" s="302" t="str">
        <f>IF(C414="","",HLOOKUP(C414,'SO Score-Section 1'!$D$130:$M$132,2,FALSE))</f>
        <v/>
      </c>
      <c r="E414" s="302"/>
      <c r="F414" s="302" t="str">
        <f>IF(C414="","",HLOOKUP(C414,'SO Score-Section 1'!$D$130:$M$132,3,FALSE))</f>
        <v/>
      </c>
      <c r="G414" s="302"/>
      <c r="H414" s="302"/>
      <c r="I414" s="205" t="str">
        <f t="shared" si="112"/>
        <v/>
      </c>
      <c r="J414" s="308" t="str">
        <f t="shared" si="113"/>
        <v/>
      </c>
      <c r="K414" s="308"/>
      <c r="L414" s="302" t="str">
        <f>IF(C414="","",HLOOKUP(C414,'SO Score-Section 1'!$D$130:$M$133,4,FALSE))</f>
        <v/>
      </c>
      <c r="M414" s="302"/>
      <c r="Q414" s="84"/>
      <c r="R414" s="84"/>
    </row>
    <row r="415" spans="1:19" ht="15.75" thickBot="1" x14ac:dyDescent="0.3">
      <c r="C415" s="160" t="str">
        <f t="shared" si="111"/>
        <v/>
      </c>
      <c r="D415" s="302" t="str">
        <f>IF(C415="","",HLOOKUP(C415,'SO Score-Section 1'!$D$130:$M$132,2,FALSE))</f>
        <v/>
      </c>
      <c r="E415" s="302"/>
      <c r="F415" s="302" t="str">
        <f>IF(C415="","",HLOOKUP(C415,'SO Score-Section 1'!$D$130:$M$132,3,FALSE))</f>
        <v/>
      </c>
      <c r="G415" s="302"/>
      <c r="H415" s="302"/>
      <c r="I415" s="205" t="str">
        <f t="shared" si="112"/>
        <v/>
      </c>
      <c r="J415" s="308" t="str">
        <f t="shared" si="113"/>
        <v/>
      </c>
      <c r="K415" s="308"/>
      <c r="L415" s="302" t="str">
        <f>IF(C415="","",HLOOKUP(C415,'SO Score-Section 1'!$D$130:$M$133,4,FALSE))</f>
        <v/>
      </c>
      <c r="M415" s="302"/>
      <c r="Q415" s="84"/>
      <c r="R415" s="84"/>
    </row>
    <row r="416" spans="1:19" ht="15.75" thickBot="1" x14ac:dyDescent="0.3">
      <c r="C416" s="160" t="str">
        <f t="shared" si="111"/>
        <v/>
      </c>
      <c r="D416" s="302" t="str">
        <f>IF(C416="","",HLOOKUP(C416,'SO Score-Section 1'!$D$130:$M$132,2,FALSE))</f>
        <v/>
      </c>
      <c r="E416" s="302"/>
      <c r="F416" s="302" t="str">
        <f>IF(C416="","",HLOOKUP(C416,'SO Score-Section 1'!$D$130:$M$132,3,FALSE))</f>
        <v/>
      </c>
      <c r="G416" s="302"/>
      <c r="H416" s="302"/>
      <c r="I416" s="205" t="str">
        <f t="shared" si="112"/>
        <v/>
      </c>
      <c r="J416" s="308" t="str">
        <f t="shared" si="113"/>
        <v/>
      </c>
      <c r="K416" s="308"/>
      <c r="L416" s="302" t="str">
        <f>IF(C416="","",HLOOKUP(C416,'SO Score-Section 1'!$D$130:$M$133,4,FALSE))</f>
        <v/>
      </c>
      <c r="M416" s="302"/>
      <c r="Q416" s="84"/>
      <c r="R416" s="84"/>
    </row>
    <row r="417" spans="3:18" ht="15.75" thickBot="1" x14ac:dyDescent="0.3">
      <c r="C417" s="160" t="str">
        <f t="shared" si="111"/>
        <v/>
      </c>
      <c r="D417" s="302" t="str">
        <f>IF(C417="","",HLOOKUP(C417,'SO Score-Section 1'!$D$130:$M$132,2,FALSE))</f>
        <v/>
      </c>
      <c r="E417" s="302"/>
      <c r="F417" s="302" t="str">
        <f>IF(C417="","",HLOOKUP(C417,'SO Score-Section 1'!$D$130:$M$132,3,FALSE))</f>
        <v/>
      </c>
      <c r="G417" s="302"/>
      <c r="H417" s="302"/>
      <c r="I417" s="205" t="str">
        <f t="shared" si="112"/>
        <v/>
      </c>
      <c r="J417" s="308" t="str">
        <f t="shared" si="113"/>
        <v/>
      </c>
      <c r="K417" s="308"/>
      <c r="L417" s="302" t="str">
        <f>IF(C417="","",HLOOKUP(C417,'SO Score-Section 1'!$D$130:$M$133,4,FALSE))</f>
        <v/>
      </c>
      <c r="M417" s="302"/>
      <c r="Q417" s="84"/>
      <c r="R417" s="84"/>
    </row>
    <row r="418" spans="3:18" ht="15.75" thickBot="1" x14ac:dyDescent="0.3">
      <c r="C418" s="160" t="str">
        <f t="shared" si="111"/>
        <v/>
      </c>
      <c r="D418" s="302" t="str">
        <f>IF(C418="","",HLOOKUP(C418,'SO Score-Section 1'!$D$130:$M$132,2,FALSE))</f>
        <v/>
      </c>
      <c r="E418" s="302"/>
      <c r="F418" s="302" t="str">
        <f>IF(C418="","",HLOOKUP(C418,'SO Score-Section 1'!$D$130:$M$132,3,FALSE))</f>
        <v/>
      </c>
      <c r="G418" s="302"/>
      <c r="H418" s="302"/>
      <c r="I418" s="205" t="str">
        <f t="shared" si="112"/>
        <v/>
      </c>
      <c r="J418" s="308" t="str">
        <f t="shared" si="113"/>
        <v/>
      </c>
      <c r="K418" s="308"/>
      <c r="L418" s="302" t="str">
        <f>IF(C418="","",HLOOKUP(C418,'SO Score-Section 1'!$D$130:$M$133,4,FALSE))</f>
        <v/>
      </c>
      <c r="M418" s="302"/>
      <c r="Q418" s="84"/>
      <c r="R418" s="84"/>
    </row>
    <row r="419" spans="3:18" ht="15.75" thickBot="1" x14ac:dyDescent="0.3">
      <c r="C419" s="160" t="str">
        <f t="shared" si="111"/>
        <v/>
      </c>
      <c r="D419" s="302" t="str">
        <f>IF(C419="","",HLOOKUP(C419,'SO Score-Section 1'!$D$130:$M$132,2,FALSE))</f>
        <v/>
      </c>
      <c r="E419" s="302"/>
      <c r="F419" s="302" t="str">
        <f>IF(C419="","",HLOOKUP(C419,'SO Score-Section 1'!$D$130:$M$132,3,FALSE))</f>
        <v/>
      </c>
      <c r="G419" s="302"/>
      <c r="H419" s="302"/>
      <c r="I419" s="237" t="str">
        <f t="shared" si="112"/>
        <v/>
      </c>
      <c r="J419" s="308" t="str">
        <f t="shared" si="113"/>
        <v/>
      </c>
      <c r="K419" s="308"/>
      <c r="L419" s="302" t="str">
        <f>IF(C419="","",HLOOKUP(C419,'SO Score-Section 1'!$D$130:$M$133,4,FALSE))</f>
        <v/>
      </c>
      <c r="M419" s="302"/>
      <c r="Q419" s="84"/>
      <c r="R419" s="84"/>
    </row>
    <row r="420" spans="3:18" ht="15.75" thickBot="1" x14ac:dyDescent="0.3">
      <c r="C420" s="160" t="str">
        <f t="shared" si="111"/>
        <v/>
      </c>
      <c r="D420" s="302" t="str">
        <f>IF(C420="","",HLOOKUP(C420,'SO Score-Section 1'!$D$130:$M$132,2,FALSE))</f>
        <v/>
      </c>
      <c r="E420" s="302"/>
      <c r="F420" s="302" t="str">
        <f>IF(C420="","",HLOOKUP(C420,'SO Score-Section 1'!$D$130:$M$132,3,FALSE))</f>
        <v/>
      </c>
      <c r="G420" s="302"/>
      <c r="H420" s="302"/>
      <c r="I420" s="237" t="str">
        <f t="shared" si="112"/>
        <v/>
      </c>
      <c r="J420" s="308" t="str">
        <f t="shared" si="113"/>
        <v/>
      </c>
      <c r="K420" s="308"/>
      <c r="L420" s="302" t="str">
        <f>IF(C420="","",HLOOKUP(C420,'SO Score-Section 1'!$D$130:$M$133,4,FALSE))</f>
        <v/>
      </c>
      <c r="M420" s="302"/>
      <c r="Q420" s="84"/>
      <c r="R420" s="84"/>
    </row>
    <row r="421" spans="3:18" ht="15.75" thickBot="1" x14ac:dyDescent="0.3">
      <c r="C421" s="160" t="str">
        <f t="shared" si="111"/>
        <v/>
      </c>
      <c r="D421" s="302" t="str">
        <f>IF(C421="","",HLOOKUP(C421,'SO Score-Section 1'!$D$130:$M$132,2,FALSE))</f>
        <v/>
      </c>
      <c r="E421" s="302"/>
      <c r="F421" s="302" t="str">
        <f>IF(C421="","",HLOOKUP(C421,'SO Score-Section 1'!$D$130:$M$132,3,FALSE))</f>
        <v/>
      </c>
      <c r="G421" s="302"/>
      <c r="H421" s="302"/>
      <c r="I421" s="237" t="str">
        <f t="shared" si="112"/>
        <v/>
      </c>
      <c r="J421" s="308" t="str">
        <f t="shared" si="113"/>
        <v/>
      </c>
      <c r="K421" s="308"/>
      <c r="L421" s="302" t="str">
        <f>IF(C421="","",HLOOKUP(C421,'SO Score-Section 1'!$D$130:$M$133,4,FALSE))</f>
        <v/>
      </c>
      <c r="M421" s="302"/>
      <c r="Q421" s="84"/>
      <c r="R421" s="84"/>
    </row>
    <row r="422" spans="3:18" ht="15.75" thickBot="1" x14ac:dyDescent="0.3">
      <c r="C422" s="160" t="str">
        <f t="shared" si="111"/>
        <v/>
      </c>
      <c r="D422" s="302" t="str">
        <f>IF(C422="","",HLOOKUP(C422,'SO Score-Section 1'!$D$130:$M$132,2,FALSE))</f>
        <v/>
      </c>
      <c r="E422" s="302"/>
      <c r="F422" s="302" t="str">
        <f>IF(C422="","",HLOOKUP(C422,'SO Score-Section 1'!$D$130:$M$132,3,FALSE))</f>
        <v/>
      </c>
      <c r="G422" s="302"/>
      <c r="H422" s="302"/>
      <c r="I422" s="237" t="str">
        <f t="shared" si="112"/>
        <v/>
      </c>
      <c r="J422" s="308" t="str">
        <f t="shared" si="113"/>
        <v/>
      </c>
      <c r="K422" s="308"/>
      <c r="L422" s="302" t="str">
        <f>IF(C422="","",HLOOKUP(C422,'SO Score-Section 1'!$D$130:$M$133,4,FALSE))</f>
        <v/>
      </c>
      <c r="M422" s="302"/>
      <c r="Q422" s="84"/>
      <c r="R422" s="84"/>
    </row>
    <row r="423" spans="3:18" ht="15.75" thickBot="1" x14ac:dyDescent="0.3">
      <c r="C423" s="160" t="str">
        <f t="shared" si="111"/>
        <v/>
      </c>
      <c r="D423" s="302" t="str">
        <f>IF(C423="","",HLOOKUP(C423,'SO Score-Section 1'!$D$130:$M$132,2,FALSE))</f>
        <v/>
      </c>
      <c r="E423" s="302"/>
      <c r="F423" s="302" t="str">
        <f>IF(C423="","",HLOOKUP(C423,'SO Score-Section 1'!$D$130:$M$132,3,FALSE))</f>
        <v/>
      </c>
      <c r="G423" s="302"/>
      <c r="H423" s="302"/>
      <c r="I423" s="237" t="str">
        <f t="shared" si="112"/>
        <v/>
      </c>
      <c r="J423" s="308" t="str">
        <f t="shared" si="113"/>
        <v/>
      </c>
      <c r="K423" s="308"/>
      <c r="L423" s="302" t="str">
        <f>IF(C423="","",HLOOKUP(C423,'SO Score-Section 1'!$D$130:$M$133,4,FALSE))</f>
        <v/>
      </c>
      <c r="M423" s="302"/>
      <c r="Q423" s="84"/>
      <c r="R423" s="84"/>
    </row>
    <row r="424" spans="3:18" x14ac:dyDescent="0.25">
      <c r="C424" s="68"/>
      <c r="D424" s="333"/>
      <c r="E424" s="333"/>
      <c r="F424" s="333"/>
      <c r="G424" s="333"/>
      <c r="H424" s="333"/>
      <c r="I424" s="24"/>
      <c r="J424" s="336"/>
      <c r="K424" s="336"/>
    </row>
    <row r="441" spans="1:18" ht="15.75" x14ac:dyDescent="0.25">
      <c r="A441" s="329" t="s">
        <v>131</v>
      </c>
      <c r="B441" s="329"/>
      <c r="C441" s="329"/>
      <c r="D441" s="329"/>
      <c r="E441" s="329"/>
      <c r="F441" s="329"/>
      <c r="G441" s="329"/>
      <c r="H441" s="329"/>
      <c r="I441" s="329"/>
      <c r="J441" s="329"/>
      <c r="K441" s="329"/>
      <c r="L441" s="329"/>
      <c r="M441" s="329"/>
      <c r="N441" s="329"/>
      <c r="O441" s="62"/>
      <c r="P441" s="80"/>
      <c r="Q441" s="62"/>
      <c r="R441" s="62"/>
    </row>
    <row r="442" spans="1:18" x14ac:dyDescent="0.25">
      <c r="A442" s="331" t="s">
        <v>55</v>
      </c>
      <c r="B442" s="331"/>
      <c r="C442" s="331"/>
      <c r="D442" s="331"/>
      <c r="E442" s="331"/>
      <c r="F442" s="331"/>
      <c r="G442" s="331"/>
      <c r="H442" s="331"/>
      <c r="I442" s="331"/>
      <c r="J442" s="331"/>
      <c r="K442" s="331"/>
      <c r="L442" s="331"/>
      <c r="M442" s="331"/>
      <c r="N442" s="331"/>
      <c r="O442" s="10"/>
      <c r="P442" s="73"/>
      <c r="Q442" s="10"/>
      <c r="R442" s="10"/>
    </row>
    <row r="443" spans="1:18" x14ac:dyDescent="0.25">
      <c r="A443" s="331"/>
      <c r="B443" s="331"/>
      <c r="C443" s="331"/>
      <c r="D443" s="331"/>
      <c r="E443" s="331"/>
      <c r="F443" s="331"/>
      <c r="G443" s="331"/>
      <c r="H443" s="331"/>
      <c r="I443" s="331"/>
      <c r="J443" s="331"/>
      <c r="K443" s="331"/>
      <c r="L443" s="331"/>
      <c r="M443" s="331"/>
      <c r="N443" s="331"/>
      <c r="O443" s="10"/>
      <c r="P443" s="73"/>
      <c r="Q443" s="10"/>
      <c r="R443" s="10"/>
    </row>
    <row r="446" spans="1:18" ht="15.75" x14ac:dyDescent="0.25">
      <c r="A446" s="329" t="s">
        <v>269</v>
      </c>
      <c r="B446" s="329"/>
      <c r="C446" s="329"/>
      <c r="D446" s="329"/>
      <c r="E446" s="329"/>
      <c r="F446" s="329"/>
      <c r="G446" s="329"/>
      <c r="H446" s="329"/>
      <c r="I446" s="329"/>
      <c r="J446" s="329"/>
      <c r="K446" s="329"/>
      <c r="L446" s="329"/>
      <c r="M446" s="329"/>
      <c r="N446" s="329"/>
      <c r="O446" s="62"/>
      <c r="P446" s="80"/>
      <c r="Q446" s="62"/>
      <c r="R446" s="62"/>
    </row>
    <row r="448" spans="1:18" ht="63.75" x14ac:dyDescent="0.25">
      <c r="B448" s="143" t="s">
        <v>128</v>
      </c>
      <c r="C448" s="143" t="s">
        <v>132</v>
      </c>
      <c r="D448" s="332" t="s">
        <v>133</v>
      </c>
      <c r="E448" s="332"/>
    </row>
    <row r="449" spans="2:5" x14ac:dyDescent="0.25">
      <c r="B449" s="65" t="str">
        <f t="shared" ref="B449:B458" si="114">C413</f>
        <v/>
      </c>
      <c r="C449" s="66" t="str">
        <f t="shared" ref="C449:C458" si="115">I413</f>
        <v/>
      </c>
      <c r="D449" s="326" t="str">
        <f t="shared" ref="D449:D458" si="116">H220</f>
        <v/>
      </c>
      <c r="E449" s="326"/>
    </row>
    <row r="450" spans="2:5" x14ac:dyDescent="0.25">
      <c r="B450" s="82" t="str">
        <f t="shared" si="114"/>
        <v/>
      </c>
      <c r="C450" s="66" t="str">
        <f t="shared" si="115"/>
        <v/>
      </c>
      <c r="D450" s="326" t="str">
        <f t="shared" si="116"/>
        <v/>
      </c>
      <c r="E450" s="326"/>
    </row>
    <row r="451" spans="2:5" x14ac:dyDescent="0.25">
      <c r="B451" s="82" t="str">
        <f t="shared" si="114"/>
        <v/>
      </c>
      <c r="C451" s="66" t="str">
        <f t="shared" si="115"/>
        <v/>
      </c>
      <c r="D451" s="326" t="str">
        <f t="shared" si="116"/>
        <v/>
      </c>
      <c r="E451" s="326"/>
    </row>
    <row r="452" spans="2:5" x14ac:dyDescent="0.25">
      <c r="B452" s="82" t="str">
        <f t="shared" si="114"/>
        <v/>
      </c>
      <c r="C452" s="66" t="str">
        <f t="shared" si="115"/>
        <v/>
      </c>
      <c r="D452" s="326" t="str">
        <f t="shared" si="116"/>
        <v/>
      </c>
      <c r="E452" s="326"/>
    </row>
    <row r="453" spans="2:5" x14ac:dyDescent="0.25">
      <c r="B453" s="82" t="str">
        <f t="shared" si="114"/>
        <v/>
      </c>
      <c r="C453" s="66" t="str">
        <f t="shared" si="115"/>
        <v/>
      </c>
      <c r="D453" s="326" t="str">
        <f t="shared" si="116"/>
        <v/>
      </c>
      <c r="E453" s="326"/>
    </row>
    <row r="454" spans="2:5" x14ac:dyDescent="0.25">
      <c r="B454" s="82" t="str">
        <f t="shared" si="114"/>
        <v/>
      </c>
      <c r="C454" s="66" t="str">
        <f t="shared" si="115"/>
        <v/>
      </c>
      <c r="D454" s="326" t="str">
        <f t="shared" si="116"/>
        <v/>
      </c>
      <c r="E454" s="326"/>
    </row>
    <row r="455" spans="2:5" x14ac:dyDescent="0.25">
      <c r="B455" s="82" t="str">
        <f t="shared" si="114"/>
        <v/>
      </c>
      <c r="C455" s="238" t="str">
        <f t="shared" si="115"/>
        <v/>
      </c>
      <c r="D455" s="326" t="str">
        <f t="shared" si="116"/>
        <v/>
      </c>
      <c r="E455" s="326"/>
    </row>
    <row r="456" spans="2:5" x14ac:dyDescent="0.25">
      <c r="B456" s="82" t="str">
        <f t="shared" si="114"/>
        <v/>
      </c>
      <c r="C456" s="238" t="str">
        <f t="shared" si="115"/>
        <v/>
      </c>
      <c r="D456" s="326" t="str">
        <f t="shared" si="116"/>
        <v/>
      </c>
      <c r="E456" s="326"/>
    </row>
    <row r="457" spans="2:5" x14ac:dyDescent="0.25">
      <c r="B457" s="82" t="str">
        <f t="shared" si="114"/>
        <v/>
      </c>
      <c r="C457" s="238" t="str">
        <f t="shared" si="115"/>
        <v/>
      </c>
      <c r="D457" s="326" t="str">
        <f t="shared" si="116"/>
        <v/>
      </c>
      <c r="E457" s="326"/>
    </row>
    <row r="458" spans="2:5" x14ac:dyDescent="0.25">
      <c r="B458" s="82" t="str">
        <f t="shared" si="114"/>
        <v/>
      </c>
      <c r="C458" s="238" t="str">
        <f t="shared" si="115"/>
        <v/>
      </c>
      <c r="D458" s="326" t="str">
        <f t="shared" si="116"/>
        <v/>
      </c>
      <c r="E458" s="326"/>
    </row>
    <row r="471" spans="1:18" ht="15.75" customHeight="1" x14ac:dyDescent="0.25">
      <c r="A471" s="339" t="s">
        <v>259</v>
      </c>
      <c r="B471" s="339"/>
      <c r="C471" s="339"/>
      <c r="D471" s="339"/>
      <c r="E471" s="339"/>
      <c r="F471" s="339"/>
      <c r="G471" s="339"/>
      <c r="H471" s="339"/>
      <c r="I471" s="339"/>
      <c r="J471" s="339"/>
      <c r="K471" s="339"/>
      <c r="L471" s="339"/>
      <c r="M471" s="339"/>
      <c r="N471" s="339"/>
      <c r="O471" s="69"/>
      <c r="P471" s="83"/>
      <c r="Q471" s="69"/>
      <c r="R471" s="69"/>
    </row>
    <row r="472" spans="1:18" ht="15.75" x14ac:dyDescent="0.25">
      <c r="A472" s="339"/>
      <c r="B472" s="339"/>
      <c r="C472" s="339"/>
      <c r="D472" s="339"/>
      <c r="E472" s="339"/>
      <c r="F472" s="339"/>
      <c r="G472" s="339"/>
      <c r="H472" s="339"/>
      <c r="I472" s="339"/>
      <c r="J472" s="339"/>
      <c r="K472" s="339"/>
      <c r="L472" s="339"/>
      <c r="M472" s="339"/>
      <c r="N472" s="339"/>
      <c r="O472" s="69"/>
      <c r="P472" s="83"/>
      <c r="Q472" s="69"/>
      <c r="R472" s="69"/>
    </row>
    <row r="474" spans="1:18" ht="73.5" x14ac:dyDescent="0.25">
      <c r="B474" s="140" t="s">
        <v>256</v>
      </c>
      <c r="C474" s="140" t="s">
        <v>134</v>
      </c>
      <c r="D474" s="318" t="s">
        <v>135</v>
      </c>
      <c r="E474" s="318"/>
    </row>
    <row r="475" spans="1:18" x14ac:dyDescent="0.25">
      <c r="B475" s="65" t="str">
        <f t="shared" ref="B475:B484" si="117">C413</f>
        <v/>
      </c>
      <c r="C475" s="238" t="str">
        <f t="shared" ref="C475:C484" si="118">IF(J413&gt;0,J413,"")</f>
        <v/>
      </c>
      <c r="D475" s="326" t="str">
        <f t="shared" ref="D475:D484" si="119">I220</f>
        <v/>
      </c>
      <c r="E475" s="326"/>
    </row>
    <row r="476" spans="1:18" x14ac:dyDescent="0.25">
      <c r="B476" s="82" t="str">
        <f t="shared" si="117"/>
        <v/>
      </c>
      <c r="C476" s="238" t="str">
        <f t="shared" si="118"/>
        <v/>
      </c>
      <c r="D476" s="326" t="str">
        <f t="shared" si="119"/>
        <v/>
      </c>
      <c r="E476" s="326"/>
    </row>
    <row r="477" spans="1:18" x14ac:dyDescent="0.25">
      <c r="B477" s="82" t="str">
        <f t="shared" si="117"/>
        <v/>
      </c>
      <c r="C477" s="238" t="str">
        <f t="shared" si="118"/>
        <v/>
      </c>
      <c r="D477" s="326" t="str">
        <f t="shared" si="119"/>
        <v/>
      </c>
      <c r="E477" s="326"/>
    </row>
    <row r="478" spans="1:18" x14ac:dyDescent="0.25">
      <c r="B478" s="82" t="str">
        <f t="shared" si="117"/>
        <v/>
      </c>
      <c r="C478" s="238" t="str">
        <f t="shared" si="118"/>
        <v/>
      </c>
      <c r="D478" s="326" t="str">
        <f t="shared" si="119"/>
        <v/>
      </c>
      <c r="E478" s="326"/>
    </row>
    <row r="479" spans="1:18" x14ac:dyDescent="0.25">
      <c r="B479" s="82" t="str">
        <f t="shared" si="117"/>
        <v/>
      </c>
      <c r="C479" s="238" t="str">
        <f t="shared" si="118"/>
        <v/>
      </c>
      <c r="D479" s="326" t="str">
        <f t="shared" si="119"/>
        <v/>
      </c>
      <c r="E479" s="326"/>
    </row>
    <row r="480" spans="1:18" x14ac:dyDescent="0.25">
      <c r="B480" s="82" t="str">
        <f t="shared" si="117"/>
        <v/>
      </c>
      <c r="C480" s="238" t="str">
        <f t="shared" si="118"/>
        <v/>
      </c>
      <c r="D480" s="326" t="str">
        <f t="shared" si="119"/>
        <v/>
      </c>
      <c r="E480" s="326"/>
    </row>
    <row r="481" spans="2:5" x14ac:dyDescent="0.25">
      <c r="B481" s="82" t="str">
        <f t="shared" si="117"/>
        <v/>
      </c>
      <c r="C481" s="238" t="str">
        <f t="shared" si="118"/>
        <v/>
      </c>
      <c r="D481" s="326" t="str">
        <f t="shared" si="119"/>
        <v/>
      </c>
      <c r="E481" s="326"/>
    </row>
    <row r="482" spans="2:5" x14ac:dyDescent="0.25">
      <c r="B482" s="82" t="str">
        <f t="shared" si="117"/>
        <v/>
      </c>
      <c r="C482" s="238" t="str">
        <f t="shared" si="118"/>
        <v/>
      </c>
      <c r="D482" s="326" t="str">
        <f t="shared" si="119"/>
        <v/>
      </c>
      <c r="E482" s="326"/>
    </row>
    <row r="483" spans="2:5" x14ac:dyDescent="0.25">
      <c r="B483" s="82" t="str">
        <f t="shared" si="117"/>
        <v/>
      </c>
      <c r="C483" s="238" t="str">
        <f t="shared" si="118"/>
        <v/>
      </c>
      <c r="D483" s="326" t="str">
        <f t="shared" si="119"/>
        <v/>
      </c>
      <c r="E483" s="326"/>
    </row>
    <row r="484" spans="2:5" x14ac:dyDescent="0.25">
      <c r="B484" s="82" t="str">
        <f t="shared" si="117"/>
        <v/>
      </c>
      <c r="C484" s="238" t="str">
        <f t="shared" si="118"/>
        <v/>
      </c>
      <c r="D484" s="326" t="str">
        <f t="shared" si="119"/>
        <v/>
      </c>
      <c r="E484" s="326"/>
    </row>
    <row r="485" spans="2:5" x14ac:dyDescent="0.25">
      <c r="B485" s="68"/>
      <c r="C485" s="70"/>
      <c r="D485" s="70"/>
      <c r="E485" s="70"/>
    </row>
    <row r="486" spans="2:5" x14ac:dyDescent="0.25">
      <c r="B486" s="68"/>
      <c r="C486" s="70"/>
      <c r="D486" s="70"/>
      <c r="E486" s="70"/>
    </row>
    <row r="487" spans="2:5" x14ac:dyDescent="0.25">
      <c r="B487" s="68"/>
      <c r="C487" s="70"/>
      <c r="D487" s="70"/>
      <c r="E487" s="70"/>
    </row>
    <row r="488" spans="2:5" x14ac:dyDescent="0.25">
      <c r="B488" s="68"/>
      <c r="C488" s="70"/>
      <c r="D488" s="70"/>
      <c r="E488" s="70"/>
    </row>
    <row r="489" spans="2:5" x14ac:dyDescent="0.25">
      <c r="B489" s="68"/>
      <c r="C489" s="70"/>
      <c r="D489" s="70"/>
      <c r="E489" s="70"/>
    </row>
    <row r="490" spans="2:5" x14ac:dyDescent="0.25">
      <c r="B490" s="68"/>
      <c r="C490" s="70"/>
      <c r="D490" s="70"/>
      <c r="E490" s="70"/>
    </row>
    <row r="491" spans="2:5" x14ac:dyDescent="0.25">
      <c r="B491" s="68"/>
      <c r="C491" s="70"/>
      <c r="D491" s="70"/>
      <c r="E491" s="70"/>
    </row>
    <row r="492" spans="2:5" x14ac:dyDescent="0.25">
      <c r="B492" s="68"/>
      <c r="C492" s="70"/>
      <c r="D492" s="70"/>
      <c r="E492" s="70"/>
    </row>
    <row r="493" spans="2:5" x14ac:dyDescent="0.25">
      <c r="B493" s="68"/>
      <c r="C493" s="70"/>
      <c r="D493" s="70"/>
      <c r="E493" s="70"/>
    </row>
    <row r="494" spans="2:5" x14ac:dyDescent="0.25">
      <c r="B494" s="68"/>
      <c r="C494" s="70"/>
      <c r="D494" s="70"/>
      <c r="E494" s="70"/>
    </row>
    <row r="495" spans="2:5" x14ac:dyDescent="0.25">
      <c r="B495" s="68"/>
      <c r="C495" s="70"/>
      <c r="D495" s="70"/>
      <c r="E495" s="70"/>
    </row>
    <row r="496" spans="2:5" x14ac:dyDescent="0.25">
      <c r="B496" s="68"/>
      <c r="C496" s="70"/>
      <c r="D496" s="70"/>
      <c r="E496" s="70"/>
    </row>
    <row r="497" spans="1:18" x14ac:dyDescent="0.25">
      <c r="B497" s="68"/>
      <c r="C497" s="70"/>
      <c r="D497" s="70"/>
      <c r="E497" s="70"/>
    </row>
    <row r="498" spans="1:18" x14ac:dyDescent="0.25">
      <c r="B498" s="68"/>
      <c r="C498" s="70"/>
      <c r="D498" s="70"/>
      <c r="E498" s="70"/>
    </row>
    <row r="499" spans="1:18" x14ac:dyDescent="0.25">
      <c r="B499" s="68"/>
      <c r="C499" s="70"/>
      <c r="D499" s="70"/>
      <c r="E499" s="70"/>
    </row>
    <row r="500" spans="1:18" ht="15.75" x14ac:dyDescent="0.25">
      <c r="A500" s="329" t="s">
        <v>260</v>
      </c>
      <c r="B500" s="329"/>
      <c r="C500" s="329"/>
      <c r="D500" s="329"/>
      <c r="E500" s="329"/>
      <c r="F500" s="329"/>
      <c r="G500" s="329"/>
      <c r="H500" s="329"/>
      <c r="I500" s="329"/>
      <c r="J500" s="329"/>
      <c r="K500" s="329"/>
      <c r="L500" s="329"/>
      <c r="M500" s="329"/>
      <c r="N500" s="329"/>
      <c r="O500" s="62"/>
      <c r="P500" s="80"/>
      <c r="Q500" s="62"/>
      <c r="R500" s="62"/>
    </row>
    <row r="501" spans="1:18" x14ac:dyDescent="0.25">
      <c r="A501" s="331" t="s">
        <v>56</v>
      </c>
      <c r="B501" s="331"/>
      <c r="C501" s="331"/>
      <c r="D501" s="331"/>
      <c r="E501" s="331"/>
      <c r="F501" s="331"/>
      <c r="G501" s="331"/>
      <c r="H501" s="331"/>
      <c r="I501" s="331"/>
      <c r="J501" s="331"/>
      <c r="K501" s="331"/>
      <c r="L501" s="331"/>
      <c r="M501" s="331"/>
      <c r="N501" s="331"/>
      <c r="O501" s="10"/>
      <c r="P501" s="73"/>
      <c r="Q501" s="10"/>
      <c r="R501" s="10"/>
    </row>
    <row r="502" spans="1:18" x14ac:dyDescent="0.25">
      <c r="A502" s="331"/>
      <c r="B502" s="331"/>
      <c r="C502" s="331"/>
      <c r="D502" s="331"/>
      <c r="E502" s="331"/>
      <c r="F502" s="331"/>
      <c r="G502" s="331"/>
      <c r="H502" s="331"/>
      <c r="I502" s="331"/>
      <c r="J502" s="331"/>
      <c r="K502" s="331"/>
      <c r="L502" s="331"/>
      <c r="M502" s="331"/>
      <c r="N502" s="331"/>
      <c r="O502" s="10"/>
      <c r="P502" s="73"/>
      <c r="Q502" s="10"/>
      <c r="R502" s="10"/>
    </row>
    <row r="504" spans="1:18" x14ac:dyDescent="0.25">
      <c r="B504" s="115" t="s">
        <v>256</v>
      </c>
      <c r="C504" s="334" t="s">
        <v>137</v>
      </c>
      <c r="D504" s="334"/>
      <c r="E504" s="334"/>
      <c r="F504" s="334"/>
      <c r="G504" s="334" t="s">
        <v>136</v>
      </c>
      <c r="H504" s="334"/>
      <c r="I504" s="334"/>
      <c r="J504" s="334"/>
    </row>
    <row r="505" spans="1:18" ht="42.75" customHeight="1" x14ac:dyDescent="0.25">
      <c r="B505" s="116"/>
      <c r="C505" s="335" t="s">
        <v>57</v>
      </c>
      <c r="D505" s="335"/>
      <c r="E505" s="335" t="s">
        <v>59</v>
      </c>
      <c r="F505" s="335"/>
      <c r="G505" s="335" t="s">
        <v>57</v>
      </c>
      <c r="H505" s="335"/>
      <c r="I505" s="335" t="s">
        <v>58</v>
      </c>
      <c r="J505" s="335"/>
      <c r="K505" s="330"/>
      <c r="L505" s="330"/>
    </row>
    <row r="506" spans="1:18" x14ac:dyDescent="0.25">
      <c r="B506" s="71" t="str">
        <f t="shared" ref="B506:B516" si="120">C413</f>
        <v/>
      </c>
      <c r="C506" s="337" t="str">
        <f t="shared" ref="C506:C516" si="121">IF(B506="","",IF(H220&gt;=80%,"EE",IF(AND(H220&gt;=70%, H220&lt;80%),"ME",IF(AND(H220&gt;=60%,H220&lt;70%),"PE",IF(AND(H220&lt;60%,H220&gt;0%),"DNME","")))))</f>
        <v/>
      </c>
      <c r="D506" s="338"/>
      <c r="E506" s="337" t="str">
        <f t="shared" ref="E506:E516" si="122">IF(B506="","",IF(I220&gt;=80%,"EE",IF(AND(I220&gt;=70%, I220&lt;80%),"ME",IF(AND(I220&gt;=60%,I220&lt;70%),"PE",IF(AND(I220&lt;60%,I220&gt;0%),"DNME","")))))</f>
        <v/>
      </c>
      <c r="F506" s="338"/>
      <c r="G506" s="337" t="str">
        <f t="shared" ref="G506:G516" si="123">IF(B506="","",IF(I413&gt;=80%,"EE",IF(AND(I413&gt;=70%, I413&lt;80%),"ME",IF(AND(I413&gt;=60%,I413&lt;70%),"PE",IF(AND(I413&lt;60%,I413&gt;0%),"DNME","")))))</f>
        <v/>
      </c>
      <c r="H506" s="338"/>
      <c r="I506" s="337" t="str">
        <f t="shared" ref="I506:I516" si="124">IF(B506="","",IF(J413&gt;=80%,"EE",IF(AND(J413&gt;=70%, J413&lt;80%),"ME",IF(AND(J413&gt;=60%,J413&lt;70%),"PE",IF(AND(J413&lt;60%,J413&gt;0%),"DNME","")))))</f>
        <v/>
      </c>
      <c r="J506" s="338"/>
      <c r="K506" s="67"/>
    </row>
    <row r="507" spans="1:18" x14ac:dyDescent="0.25">
      <c r="B507" s="77" t="str">
        <f t="shared" si="120"/>
        <v/>
      </c>
      <c r="C507" s="337" t="str">
        <f t="shared" si="121"/>
        <v/>
      </c>
      <c r="D507" s="338"/>
      <c r="E507" s="337" t="str">
        <f t="shared" si="122"/>
        <v/>
      </c>
      <c r="F507" s="338"/>
      <c r="G507" s="337" t="str">
        <f t="shared" si="123"/>
        <v/>
      </c>
      <c r="H507" s="338"/>
      <c r="I507" s="337" t="str">
        <f t="shared" si="124"/>
        <v/>
      </c>
      <c r="J507" s="338"/>
      <c r="K507" s="67"/>
    </row>
    <row r="508" spans="1:18" x14ac:dyDescent="0.25">
      <c r="B508" s="77" t="str">
        <f t="shared" si="120"/>
        <v/>
      </c>
      <c r="C508" s="337" t="str">
        <f t="shared" si="121"/>
        <v/>
      </c>
      <c r="D508" s="338"/>
      <c r="E508" s="337" t="str">
        <f t="shared" si="122"/>
        <v/>
      </c>
      <c r="F508" s="338"/>
      <c r="G508" s="337" t="str">
        <f t="shared" si="123"/>
        <v/>
      </c>
      <c r="H508" s="338"/>
      <c r="I508" s="337" t="str">
        <f t="shared" si="124"/>
        <v/>
      </c>
      <c r="J508" s="338"/>
      <c r="K508" s="67"/>
    </row>
    <row r="509" spans="1:18" x14ac:dyDescent="0.25">
      <c r="B509" s="77" t="str">
        <f t="shared" si="120"/>
        <v/>
      </c>
      <c r="C509" s="337" t="str">
        <f t="shared" si="121"/>
        <v/>
      </c>
      <c r="D509" s="338"/>
      <c r="E509" s="337" t="str">
        <f t="shared" si="122"/>
        <v/>
      </c>
      <c r="F509" s="338"/>
      <c r="G509" s="337" t="str">
        <f t="shared" si="123"/>
        <v/>
      </c>
      <c r="H509" s="338"/>
      <c r="I509" s="337" t="str">
        <f t="shared" si="124"/>
        <v/>
      </c>
      <c r="J509" s="338"/>
      <c r="K509" s="67"/>
    </row>
    <row r="510" spans="1:18" x14ac:dyDescent="0.25">
      <c r="B510" s="77" t="str">
        <f t="shared" si="120"/>
        <v/>
      </c>
      <c r="C510" s="337" t="str">
        <f t="shared" si="121"/>
        <v/>
      </c>
      <c r="D510" s="338"/>
      <c r="E510" s="337" t="str">
        <f t="shared" si="122"/>
        <v/>
      </c>
      <c r="F510" s="338"/>
      <c r="G510" s="337" t="str">
        <f t="shared" si="123"/>
        <v/>
      </c>
      <c r="H510" s="338"/>
      <c r="I510" s="337" t="str">
        <f t="shared" si="124"/>
        <v/>
      </c>
      <c r="J510" s="338"/>
      <c r="K510" s="67"/>
    </row>
    <row r="511" spans="1:18" x14ac:dyDescent="0.25">
      <c r="B511" s="77" t="str">
        <f t="shared" si="120"/>
        <v/>
      </c>
      <c r="C511" s="337" t="str">
        <f t="shared" si="121"/>
        <v/>
      </c>
      <c r="D511" s="338"/>
      <c r="E511" s="337" t="str">
        <f t="shared" si="122"/>
        <v/>
      </c>
      <c r="F511" s="338"/>
      <c r="G511" s="337" t="str">
        <f t="shared" si="123"/>
        <v/>
      </c>
      <c r="H511" s="338"/>
      <c r="I511" s="337" t="str">
        <f t="shared" si="124"/>
        <v/>
      </c>
      <c r="J511" s="338"/>
    </row>
    <row r="512" spans="1:18" x14ac:dyDescent="0.25">
      <c r="B512" s="233" t="str">
        <f t="shared" si="120"/>
        <v/>
      </c>
      <c r="C512" s="337" t="str">
        <f t="shared" si="121"/>
        <v/>
      </c>
      <c r="D512" s="338"/>
      <c r="E512" s="337" t="str">
        <f t="shared" si="122"/>
        <v/>
      </c>
      <c r="F512" s="338"/>
      <c r="G512" s="337" t="str">
        <f t="shared" si="123"/>
        <v/>
      </c>
      <c r="H512" s="338"/>
      <c r="I512" s="337" t="str">
        <f t="shared" si="124"/>
        <v/>
      </c>
      <c r="J512" s="338"/>
    </row>
    <row r="513" spans="1:10" x14ac:dyDescent="0.25">
      <c r="B513" s="233" t="str">
        <f t="shared" si="120"/>
        <v/>
      </c>
      <c r="C513" s="337" t="str">
        <f t="shared" si="121"/>
        <v/>
      </c>
      <c r="D513" s="338"/>
      <c r="E513" s="337" t="str">
        <f t="shared" si="122"/>
        <v/>
      </c>
      <c r="F513" s="338"/>
      <c r="G513" s="337" t="str">
        <f t="shared" si="123"/>
        <v/>
      </c>
      <c r="H513" s="338"/>
      <c r="I513" s="337" t="str">
        <f t="shared" si="124"/>
        <v/>
      </c>
      <c r="J513" s="338"/>
    </row>
    <row r="514" spans="1:10" x14ac:dyDescent="0.25">
      <c r="B514" s="233" t="str">
        <f t="shared" si="120"/>
        <v/>
      </c>
      <c r="C514" s="337" t="str">
        <f t="shared" si="121"/>
        <v/>
      </c>
      <c r="D514" s="338"/>
      <c r="E514" s="337" t="str">
        <f t="shared" si="122"/>
        <v/>
      </c>
      <c r="F514" s="338"/>
      <c r="G514" s="337" t="str">
        <f t="shared" si="123"/>
        <v/>
      </c>
      <c r="H514" s="338"/>
      <c r="I514" s="337" t="str">
        <f t="shared" si="124"/>
        <v/>
      </c>
      <c r="J514" s="338"/>
    </row>
    <row r="515" spans="1:10" x14ac:dyDescent="0.25">
      <c r="B515" s="233" t="str">
        <f t="shared" si="120"/>
        <v/>
      </c>
      <c r="C515" s="337" t="str">
        <f t="shared" si="121"/>
        <v/>
      </c>
      <c r="D515" s="338"/>
      <c r="E515" s="337" t="str">
        <f t="shared" si="122"/>
        <v/>
      </c>
      <c r="F515" s="338"/>
      <c r="G515" s="337" t="str">
        <f t="shared" si="123"/>
        <v/>
      </c>
      <c r="H515" s="338"/>
      <c r="I515" s="337" t="str">
        <f t="shared" si="124"/>
        <v/>
      </c>
      <c r="J515" s="338"/>
    </row>
    <row r="516" spans="1:10" x14ac:dyDescent="0.25">
      <c r="B516" s="233" t="str">
        <f t="shared" si="120"/>
        <v/>
      </c>
      <c r="C516" s="337" t="str">
        <f t="shared" si="121"/>
        <v/>
      </c>
      <c r="D516" s="338"/>
      <c r="E516" s="337" t="str">
        <f t="shared" si="122"/>
        <v/>
      </c>
      <c r="F516" s="338"/>
      <c r="G516" s="337" t="str">
        <f t="shared" si="123"/>
        <v/>
      </c>
      <c r="H516" s="338"/>
      <c r="I516" s="337" t="str">
        <f t="shared" si="124"/>
        <v/>
      </c>
      <c r="J516" s="338"/>
    </row>
    <row r="518" spans="1:10" ht="14.25" customHeight="1" x14ac:dyDescent="0.25">
      <c r="A518" s="260" t="s">
        <v>262</v>
      </c>
    </row>
    <row r="519" spans="1:10" ht="45" x14ac:dyDescent="0.25">
      <c r="A519" s="261" t="s">
        <v>130</v>
      </c>
      <c r="B519" s="266" t="s">
        <v>265</v>
      </c>
      <c r="C519" s="266" t="s">
        <v>266</v>
      </c>
      <c r="D519" s="24"/>
      <c r="E519" s="267" t="s">
        <v>267</v>
      </c>
      <c r="F519" s="267" t="s">
        <v>265</v>
      </c>
      <c r="G519" s="267" t="s">
        <v>266</v>
      </c>
    </row>
    <row r="520" spans="1:10" x14ac:dyDescent="0.25">
      <c r="A520" s="286"/>
      <c r="B520" s="226" t="str">
        <f t="array" ref="B520">IF(A520="","",HLOOKUP(A520,$I$392:$N$403,12,FALSE))</f>
        <v/>
      </c>
      <c r="C520" s="226" t="str">
        <f t="array" ref="C520">IF(A520="","",HLOOKUP(A520,$B$323:$G$334,12,FALSE))</f>
        <v/>
      </c>
      <c r="D520" s="24"/>
      <c r="E520" s="230" t="str">
        <f t="shared" ref="E520:E525" si="125">IF(A520="","",A520)</f>
        <v/>
      </c>
      <c r="F520" s="268" t="str">
        <f t="shared" ref="F520:G525" si="126">IF(B520="","",IF(B520&gt;=80%,"EE",IF(AND(B520&gt;=70%, B520&lt;80%),"ME",IF(AND(B520&gt;=60%,B520&lt;70%),"PE",IF(AND(B520&lt;60%,B520&gt;0%),"DNME","")))))</f>
        <v/>
      </c>
      <c r="G520" s="268" t="str">
        <f t="shared" si="126"/>
        <v/>
      </c>
    </row>
    <row r="521" spans="1:10" x14ac:dyDescent="0.25">
      <c r="A521" s="286"/>
      <c r="B521" s="226" t="str">
        <f t="array" ref="B521">IF(A521="","",HLOOKUP(A521,$I$392:$N$403,12,FALSE))</f>
        <v/>
      </c>
      <c r="C521" s="226" t="str">
        <f t="array" ref="C521">IF(A521="","",HLOOKUP(A521,$B$323:$G$334,12,FALSE))</f>
        <v/>
      </c>
      <c r="D521" s="24"/>
      <c r="E521" s="230" t="str">
        <f t="shared" si="125"/>
        <v/>
      </c>
      <c r="F521" s="268" t="str">
        <f t="shared" si="126"/>
        <v/>
      </c>
      <c r="G521" s="268" t="str">
        <f t="shared" si="126"/>
        <v/>
      </c>
    </row>
    <row r="522" spans="1:10" x14ac:dyDescent="0.25">
      <c r="A522" s="286"/>
      <c r="B522" s="226" t="str">
        <f t="array" ref="B522">IF(A522="","",HLOOKUP(A522,$I$392:$N$403,12,FALSE))</f>
        <v/>
      </c>
      <c r="C522" s="226" t="str">
        <f t="array" ref="C522">IF(A522="","",HLOOKUP(A522,$B$323:$G$334,12,FALSE))</f>
        <v/>
      </c>
      <c r="D522" s="24"/>
      <c r="E522" s="230" t="str">
        <f t="shared" si="125"/>
        <v/>
      </c>
      <c r="F522" s="268" t="str">
        <f t="shared" si="126"/>
        <v/>
      </c>
      <c r="G522" s="268" t="str">
        <f t="shared" si="126"/>
        <v/>
      </c>
    </row>
    <row r="523" spans="1:10" x14ac:dyDescent="0.25">
      <c r="A523" s="286"/>
      <c r="B523" s="226" t="str">
        <f t="array" ref="B523">IF(A523="","",HLOOKUP(A523,$I$392:$N$403,12,FALSE))</f>
        <v/>
      </c>
      <c r="C523" s="226" t="str">
        <f t="array" ref="C523">IF(A523="","",HLOOKUP(A523,$B$323:$G$334,12,FALSE))</f>
        <v/>
      </c>
      <c r="D523" s="24"/>
      <c r="E523" s="230" t="str">
        <f t="shared" si="125"/>
        <v/>
      </c>
      <c r="F523" s="268" t="str">
        <f t="shared" si="126"/>
        <v/>
      </c>
      <c r="G523" s="268" t="str">
        <f t="shared" si="126"/>
        <v/>
      </c>
    </row>
    <row r="524" spans="1:10" x14ac:dyDescent="0.25">
      <c r="A524" s="286"/>
      <c r="B524" s="226" t="str">
        <f t="array" ref="B524">IF(A524="","",HLOOKUP(A524,$I$392:$N$403,12,FALSE))</f>
        <v/>
      </c>
      <c r="C524" s="226" t="str">
        <f t="array" ref="C524">IF(A524="","",HLOOKUP(A524,$B$323:$G$334,12,FALSE))</f>
        <v/>
      </c>
      <c r="D524" s="24"/>
      <c r="E524" s="230" t="str">
        <f t="shared" si="125"/>
        <v/>
      </c>
      <c r="F524" s="262" t="str">
        <f t="shared" si="126"/>
        <v/>
      </c>
      <c r="G524" s="262" t="str">
        <f t="shared" si="126"/>
        <v/>
      </c>
    </row>
    <row r="525" spans="1:10" x14ac:dyDescent="0.25">
      <c r="A525" s="286"/>
      <c r="B525" s="226" t="str">
        <f t="array" ref="B525">IF(A525="","",HLOOKUP(A525,$I$392:$N$403,12,FALSE))</f>
        <v/>
      </c>
      <c r="C525" s="226" t="str">
        <f t="array" ref="C525">IF(A525="","",HLOOKUP(A525,$B$323:$G$334,12,FALSE))</f>
        <v/>
      </c>
      <c r="D525" s="24"/>
      <c r="E525" s="230" t="str">
        <f t="shared" si="125"/>
        <v/>
      </c>
      <c r="F525" s="262" t="str">
        <f t="shared" si="126"/>
        <v/>
      </c>
      <c r="G525" s="262" t="str">
        <f t="shared" si="126"/>
        <v/>
      </c>
    </row>
    <row r="529" spans="1:18" ht="20.25" x14ac:dyDescent="0.3">
      <c r="A529" s="296" t="s">
        <v>138</v>
      </c>
      <c r="B529" s="297"/>
      <c r="C529" s="297"/>
      <c r="D529" s="297"/>
      <c r="E529" s="297"/>
      <c r="F529" s="297"/>
      <c r="G529" s="297"/>
      <c r="H529" s="297"/>
      <c r="I529" s="297"/>
      <c r="J529" s="297"/>
      <c r="K529" s="297"/>
      <c r="L529" s="297"/>
      <c r="M529" s="297"/>
      <c r="N529" s="297"/>
      <c r="O529" s="13"/>
      <c r="P529" s="81"/>
      <c r="Q529" s="13"/>
      <c r="R529" s="13"/>
    </row>
    <row r="531" spans="1:18" x14ac:dyDescent="0.25">
      <c r="A531" s="331" t="s">
        <v>64</v>
      </c>
      <c r="B531" s="331"/>
      <c r="C531" s="331"/>
      <c r="D531" s="331"/>
      <c r="E531" s="331"/>
      <c r="F531" s="331"/>
      <c r="G531" s="331"/>
      <c r="H531" s="331"/>
      <c r="I531" s="331"/>
      <c r="J531" s="331"/>
      <c r="K531" s="331"/>
      <c r="L531" s="331"/>
      <c r="M531" s="331"/>
      <c r="N531" s="331"/>
      <c r="O531" s="10"/>
      <c r="P531" s="73"/>
      <c r="Q531" s="10"/>
      <c r="R531" s="10"/>
    </row>
    <row r="532" spans="1:18" x14ac:dyDescent="0.25">
      <c r="A532" s="331"/>
      <c r="B532" s="331"/>
      <c r="C532" s="331"/>
      <c r="D532" s="331"/>
      <c r="E532" s="331"/>
      <c r="F532" s="331"/>
      <c r="G532" s="331"/>
      <c r="H532" s="331"/>
      <c r="I532" s="331"/>
      <c r="J532" s="331"/>
      <c r="K532" s="331"/>
      <c r="L532" s="331"/>
      <c r="M532" s="331"/>
      <c r="N532" s="331"/>
      <c r="O532" s="10"/>
      <c r="P532" s="73"/>
      <c r="Q532" s="10"/>
      <c r="R532" s="10"/>
    </row>
    <row r="533" spans="1:18" x14ac:dyDescent="0.25">
      <c r="A533" s="310">
        <v>1</v>
      </c>
      <c r="B533" s="310"/>
      <c r="C533" s="310"/>
      <c r="D533" s="310"/>
      <c r="E533" s="310"/>
      <c r="F533" s="310"/>
      <c r="G533" s="310"/>
      <c r="H533" s="310"/>
      <c r="I533" s="310"/>
      <c r="J533" s="310"/>
      <c r="K533" s="310"/>
      <c r="L533" s="310"/>
      <c r="M533" s="310"/>
      <c r="N533" s="310"/>
      <c r="O533" s="310"/>
    </row>
    <row r="534" spans="1:18" x14ac:dyDescent="0.25">
      <c r="A534" s="310">
        <v>2</v>
      </c>
      <c r="B534" s="310"/>
      <c r="C534" s="310"/>
      <c r="D534" s="310"/>
      <c r="E534" s="310"/>
      <c r="F534" s="310"/>
      <c r="G534" s="310"/>
      <c r="H534" s="310"/>
      <c r="I534" s="310"/>
      <c r="J534" s="310"/>
      <c r="K534" s="310"/>
      <c r="L534" s="310"/>
      <c r="M534" s="310"/>
      <c r="N534" s="310"/>
      <c r="O534" s="310"/>
    </row>
    <row r="535" spans="1:18" x14ac:dyDescent="0.25">
      <c r="A535" s="310">
        <v>3</v>
      </c>
      <c r="B535" s="310"/>
      <c r="C535" s="310"/>
      <c r="D535" s="310"/>
      <c r="E535" s="310"/>
      <c r="F535" s="310"/>
      <c r="G535" s="310"/>
      <c r="H535" s="310"/>
      <c r="I535" s="310"/>
      <c r="J535" s="310"/>
      <c r="K535" s="310"/>
      <c r="L535" s="310"/>
      <c r="M535" s="310"/>
      <c r="N535" s="310"/>
      <c r="O535" s="310"/>
    </row>
    <row r="536" spans="1:18" x14ac:dyDescent="0.25">
      <c r="A536" s="310">
        <v>4</v>
      </c>
      <c r="B536" s="310"/>
      <c r="C536" s="310"/>
      <c r="D536" s="310"/>
      <c r="E536" s="310"/>
      <c r="F536" s="310"/>
      <c r="G536" s="310"/>
      <c r="H536" s="310"/>
      <c r="I536" s="310"/>
      <c r="J536" s="310"/>
      <c r="K536" s="310"/>
      <c r="L536" s="310"/>
      <c r="M536" s="310"/>
      <c r="N536" s="310"/>
      <c r="O536" s="310"/>
    </row>
    <row r="537" spans="1:18" x14ac:dyDescent="0.25">
      <c r="A537" s="310">
        <v>5</v>
      </c>
      <c r="B537" s="310"/>
      <c r="C537" s="310"/>
      <c r="D537" s="310"/>
      <c r="E537" s="310"/>
      <c r="F537" s="310"/>
      <c r="G537" s="310"/>
      <c r="H537" s="310"/>
      <c r="I537" s="310"/>
      <c r="J537" s="310"/>
      <c r="K537" s="310"/>
      <c r="L537" s="310"/>
      <c r="M537" s="310"/>
      <c r="N537" s="310"/>
      <c r="O537" s="310"/>
    </row>
    <row r="538" spans="1:18" x14ac:dyDescent="0.25">
      <c r="A538" s="310">
        <v>6</v>
      </c>
      <c r="B538" s="310"/>
      <c r="C538" s="310"/>
      <c r="D538" s="310"/>
      <c r="E538" s="310"/>
      <c r="F538" s="310"/>
      <c r="G538" s="310"/>
      <c r="H538" s="310"/>
      <c r="I538" s="310"/>
      <c r="J538" s="310"/>
      <c r="K538" s="310"/>
      <c r="L538" s="310"/>
      <c r="M538" s="310"/>
      <c r="N538" s="310"/>
      <c r="O538" s="310"/>
    </row>
    <row r="539" spans="1:18" x14ac:dyDescent="0.25">
      <c r="A539" s="310">
        <v>7</v>
      </c>
      <c r="B539" s="310"/>
      <c r="C539" s="310"/>
      <c r="D539" s="310"/>
      <c r="E539" s="310"/>
      <c r="F539" s="310"/>
      <c r="G539" s="310"/>
      <c r="H539" s="310"/>
      <c r="I539" s="310"/>
      <c r="J539" s="310"/>
      <c r="K539" s="310"/>
      <c r="L539" s="310"/>
      <c r="M539" s="310"/>
      <c r="N539" s="310"/>
      <c r="O539" s="310"/>
    </row>
    <row r="540" spans="1:18" x14ac:dyDescent="0.25">
      <c r="A540" s="310">
        <v>8</v>
      </c>
      <c r="B540" s="310"/>
      <c r="C540" s="310"/>
      <c r="D540" s="310"/>
      <c r="E540" s="310"/>
      <c r="F540" s="310"/>
      <c r="G540" s="310"/>
      <c r="H540" s="310"/>
      <c r="I540" s="310"/>
      <c r="J540" s="310"/>
      <c r="K540" s="310"/>
      <c r="L540" s="310"/>
      <c r="M540" s="310"/>
      <c r="N540" s="310"/>
      <c r="O540" s="310"/>
    </row>
    <row r="541" spans="1:18" x14ac:dyDescent="0.25">
      <c r="A541" s="310">
        <v>9</v>
      </c>
      <c r="B541" s="310"/>
      <c r="C541" s="310"/>
      <c r="D541" s="310"/>
      <c r="E541" s="310"/>
      <c r="F541" s="310"/>
      <c r="G541" s="310"/>
      <c r="H541" s="310"/>
      <c r="I541" s="310"/>
      <c r="J541" s="310"/>
      <c r="K541" s="310"/>
      <c r="L541" s="310"/>
      <c r="M541" s="310"/>
      <c r="N541" s="310"/>
      <c r="O541" s="310"/>
    </row>
    <row r="544" spans="1:18" ht="20.25" x14ac:dyDescent="0.3">
      <c r="A544" s="296" t="s">
        <v>139</v>
      </c>
      <c r="B544" s="297"/>
      <c r="C544" s="297"/>
      <c r="D544" s="297"/>
      <c r="E544" s="297"/>
      <c r="F544" s="297"/>
      <c r="G544" s="297"/>
      <c r="H544" s="297"/>
      <c r="I544" s="297"/>
      <c r="J544" s="297"/>
      <c r="K544" s="297"/>
      <c r="L544" s="297"/>
      <c r="M544" s="297"/>
      <c r="N544" s="297"/>
      <c r="O544" s="13"/>
      <c r="P544" s="81"/>
      <c r="Q544" s="13"/>
      <c r="R544" s="13"/>
    </row>
    <row r="546" spans="1:18" x14ac:dyDescent="0.25">
      <c r="A546" s="325" t="s">
        <v>65</v>
      </c>
      <c r="B546" s="325"/>
      <c r="C546" s="325"/>
      <c r="D546" s="325"/>
      <c r="E546" s="325"/>
      <c r="F546" s="325"/>
      <c r="G546" s="325"/>
      <c r="H546" s="325"/>
      <c r="I546" s="325"/>
      <c r="J546" s="325"/>
      <c r="K546" s="325"/>
      <c r="L546" s="325"/>
      <c r="M546" s="325"/>
      <c r="N546" s="325"/>
      <c r="O546" s="7"/>
      <c r="P546" s="75"/>
      <c r="Q546" s="7"/>
      <c r="R546" s="7"/>
    </row>
    <row r="547" spans="1:18" x14ac:dyDescent="0.25">
      <c r="A547" s="310">
        <v>1</v>
      </c>
      <c r="B547" s="310"/>
      <c r="C547" s="310"/>
      <c r="D547" s="310"/>
      <c r="E547" s="310"/>
      <c r="F547" s="310"/>
      <c r="G547" s="310"/>
      <c r="H547" s="310"/>
      <c r="I547" s="310"/>
      <c r="J547" s="310"/>
      <c r="K547" s="310"/>
      <c r="L547" s="310"/>
      <c r="M547" s="310"/>
      <c r="N547" s="310"/>
      <c r="O547" s="310"/>
    </row>
    <row r="548" spans="1:18" x14ac:dyDescent="0.25">
      <c r="A548" s="310">
        <v>2</v>
      </c>
      <c r="B548" s="310"/>
      <c r="C548" s="310"/>
      <c r="D548" s="310"/>
      <c r="E548" s="310"/>
      <c r="F548" s="310"/>
      <c r="G548" s="310"/>
      <c r="H548" s="310"/>
      <c r="I548" s="310"/>
      <c r="J548" s="310"/>
      <c r="K548" s="310"/>
      <c r="L548" s="310"/>
      <c r="M548" s="310"/>
      <c r="N548" s="310"/>
      <c r="O548" s="310"/>
    </row>
    <row r="549" spans="1:18" x14ac:dyDescent="0.25">
      <c r="A549" s="310">
        <v>3</v>
      </c>
      <c r="B549" s="310"/>
      <c r="C549" s="310"/>
      <c r="D549" s="310"/>
      <c r="E549" s="310"/>
      <c r="F549" s="310"/>
      <c r="G549" s="310"/>
      <c r="H549" s="310"/>
      <c r="I549" s="310"/>
      <c r="J549" s="310"/>
      <c r="K549" s="310"/>
      <c r="L549" s="310"/>
      <c r="M549" s="310"/>
      <c r="N549" s="310"/>
      <c r="O549" s="310"/>
    </row>
    <row r="550" spans="1:18" x14ac:dyDescent="0.25">
      <c r="A550" s="310">
        <v>4</v>
      </c>
      <c r="B550" s="310"/>
      <c r="C550" s="310"/>
      <c r="D550" s="310"/>
      <c r="E550" s="310"/>
      <c r="F550" s="310"/>
      <c r="G550" s="310"/>
      <c r="H550" s="310"/>
      <c r="I550" s="310"/>
      <c r="J550" s="310"/>
      <c r="K550" s="310"/>
      <c r="L550" s="310"/>
      <c r="M550" s="310"/>
      <c r="N550" s="310"/>
      <c r="O550" s="310"/>
    </row>
    <row r="551" spans="1:18" x14ac:dyDescent="0.25">
      <c r="A551" s="310">
        <v>5</v>
      </c>
      <c r="B551" s="310"/>
      <c r="C551" s="310"/>
      <c r="D551" s="310"/>
      <c r="E551" s="310"/>
      <c r="F551" s="310"/>
      <c r="G551" s="310"/>
      <c r="H551" s="310"/>
      <c r="I551" s="310"/>
      <c r="J551" s="310"/>
      <c r="K551" s="310"/>
      <c r="L551" s="310"/>
      <c r="M551" s="310"/>
      <c r="N551" s="310"/>
      <c r="O551" s="310"/>
    </row>
    <row r="552" spans="1:18" x14ac:dyDescent="0.25">
      <c r="A552" s="310">
        <v>6</v>
      </c>
      <c r="B552" s="310"/>
      <c r="C552" s="310"/>
      <c r="D552" s="310"/>
      <c r="E552" s="310"/>
      <c r="F552" s="310"/>
      <c r="G552" s="310"/>
      <c r="H552" s="310"/>
      <c r="I552" s="310"/>
      <c r="J552" s="310"/>
      <c r="K552" s="310"/>
      <c r="L552" s="310"/>
      <c r="M552" s="310"/>
      <c r="N552" s="310"/>
      <c r="O552" s="310"/>
    </row>
    <row r="553" spans="1:18" x14ac:dyDescent="0.25">
      <c r="A553" s="310">
        <v>7</v>
      </c>
      <c r="B553" s="310"/>
      <c r="C553" s="310"/>
      <c r="D553" s="310"/>
      <c r="E553" s="310"/>
      <c r="F553" s="310"/>
      <c r="G553" s="310"/>
      <c r="H553" s="310"/>
      <c r="I553" s="310"/>
      <c r="J553" s="310"/>
      <c r="K553" s="310"/>
      <c r="L553" s="310"/>
      <c r="M553" s="310"/>
      <c r="N553" s="310"/>
      <c r="O553" s="310"/>
    </row>
    <row r="554" spans="1:18" x14ac:dyDescent="0.25">
      <c r="A554" s="310">
        <v>8</v>
      </c>
      <c r="B554" s="310"/>
      <c r="C554" s="310"/>
      <c r="D554" s="310"/>
      <c r="E554" s="310"/>
      <c r="F554" s="310"/>
      <c r="G554" s="310"/>
      <c r="H554" s="310"/>
      <c r="I554" s="310"/>
      <c r="J554" s="310"/>
      <c r="K554" s="310"/>
      <c r="L554" s="310"/>
      <c r="M554" s="310"/>
      <c r="N554" s="310"/>
      <c r="O554" s="310"/>
    </row>
    <row r="555" spans="1:18" x14ac:dyDescent="0.25">
      <c r="A555" s="310">
        <v>9</v>
      </c>
      <c r="B555" s="310"/>
      <c r="C555" s="310"/>
      <c r="D555" s="310"/>
      <c r="E555" s="310"/>
      <c r="F555" s="310"/>
      <c r="G555" s="310"/>
      <c r="H555" s="310"/>
      <c r="I555" s="310"/>
      <c r="J555" s="310"/>
      <c r="K555" s="310"/>
      <c r="L555" s="310"/>
      <c r="M555" s="310"/>
      <c r="N555" s="310"/>
      <c r="O555" s="310"/>
    </row>
    <row r="556" spans="1:18" x14ac:dyDescent="0.25">
      <c r="A556" s="310">
        <v>10</v>
      </c>
      <c r="B556" s="310"/>
      <c r="C556" s="310"/>
      <c r="D556" s="310"/>
      <c r="E556" s="310"/>
      <c r="F556" s="310"/>
      <c r="G556" s="310"/>
      <c r="H556" s="310"/>
      <c r="I556" s="310"/>
      <c r="J556" s="310"/>
      <c r="K556" s="310"/>
      <c r="L556" s="310"/>
      <c r="M556" s="310"/>
      <c r="N556" s="310"/>
      <c r="O556" s="310"/>
    </row>
    <row r="557" spans="1:18" x14ac:dyDescent="0.25">
      <c r="A557" s="285"/>
      <c r="B557" s="285"/>
      <c r="C557" s="285"/>
      <c r="D557" s="285"/>
      <c r="E557" s="285"/>
      <c r="F557" s="285"/>
      <c r="G557" s="285"/>
      <c r="H557" s="285"/>
      <c r="I557" s="285"/>
      <c r="J557" s="285"/>
      <c r="K557" s="285"/>
      <c r="L557" s="285"/>
      <c r="M557" s="285"/>
      <c r="N557" s="285"/>
      <c r="O557" s="285"/>
    </row>
    <row r="558" spans="1:18" x14ac:dyDescent="0.25">
      <c r="A558" s="285"/>
      <c r="B558" s="285"/>
      <c r="C558" s="285"/>
      <c r="D558" s="285"/>
      <c r="E558" s="285"/>
      <c r="F558" s="285"/>
      <c r="G558" s="285"/>
      <c r="H558" s="285"/>
      <c r="I558" s="285"/>
      <c r="J558" s="285"/>
      <c r="K558" s="285"/>
      <c r="L558" s="285"/>
      <c r="M558" s="285"/>
      <c r="N558" s="285"/>
      <c r="O558" s="285"/>
    </row>
    <row r="559" spans="1:18" x14ac:dyDescent="0.25">
      <c r="A559" s="285"/>
      <c r="B559" s="285"/>
      <c r="C559" s="285"/>
      <c r="D559" s="285"/>
      <c r="E559" s="285"/>
      <c r="F559" s="285"/>
      <c r="G559" s="285"/>
      <c r="H559" s="285"/>
      <c r="I559" s="285"/>
      <c r="J559" s="285"/>
      <c r="K559" s="285"/>
      <c r="L559" s="285"/>
      <c r="M559" s="285"/>
      <c r="N559" s="285"/>
      <c r="O559" s="285"/>
    </row>
    <row r="560" spans="1:18" x14ac:dyDescent="0.25">
      <c r="A560" s="311"/>
      <c r="B560" s="311"/>
      <c r="C560" s="311"/>
      <c r="D560" s="311"/>
      <c r="E560" s="311"/>
      <c r="F560" s="311"/>
      <c r="G560" s="311"/>
      <c r="H560" s="311"/>
      <c r="I560" s="311"/>
      <c r="J560" s="311"/>
      <c r="K560" s="311"/>
      <c r="L560" s="311"/>
      <c r="M560" s="311"/>
      <c r="N560" s="311"/>
      <c r="O560" s="311"/>
    </row>
    <row r="561" spans="1:15" ht="20.25" x14ac:dyDescent="0.3">
      <c r="A561" s="296" t="s">
        <v>207</v>
      </c>
      <c r="B561" s="297"/>
      <c r="C561" s="297"/>
      <c r="D561" s="297"/>
      <c r="E561" s="297"/>
      <c r="F561" s="297"/>
      <c r="G561" s="297"/>
      <c r="H561" s="297"/>
      <c r="I561" s="297"/>
      <c r="J561" s="297"/>
      <c r="K561" s="297"/>
      <c r="L561" s="297"/>
      <c r="M561" s="297"/>
      <c r="N561" s="297"/>
      <c r="O561" s="164"/>
    </row>
    <row r="562" spans="1:15" x14ac:dyDescent="0.25">
      <c r="A562" s="298" t="s">
        <v>204</v>
      </c>
      <c r="B562" s="299"/>
      <c r="C562" s="299"/>
      <c r="D562" s="299"/>
      <c r="E562" s="300"/>
      <c r="F562" s="298" t="s">
        <v>205</v>
      </c>
      <c r="G562" s="299"/>
      <c r="H562" s="299"/>
      <c r="I562" s="299"/>
      <c r="J562" s="300"/>
      <c r="K562" s="298" t="s">
        <v>206</v>
      </c>
      <c r="L562" s="299"/>
      <c r="M562" s="299"/>
      <c r="N562" s="299"/>
      <c r="O562" s="300"/>
    </row>
    <row r="563" spans="1:15" x14ac:dyDescent="0.25">
      <c r="A563" s="287">
        <v>1</v>
      </c>
      <c r="B563" s="288"/>
      <c r="C563" s="288"/>
      <c r="D563" s="288"/>
      <c r="E563" s="289"/>
      <c r="F563" s="287"/>
      <c r="G563" s="288"/>
      <c r="H563" s="288"/>
      <c r="I563" s="288"/>
      <c r="J563" s="289"/>
      <c r="K563" s="287"/>
      <c r="L563" s="288"/>
      <c r="M563" s="288"/>
      <c r="N563" s="288"/>
      <c r="O563" s="289"/>
    </row>
    <row r="564" spans="1:15" x14ac:dyDescent="0.25">
      <c r="A564" s="290"/>
      <c r="B564" s="291"/>
      <c r="C564" s="291"/>
      <c r="D564" s="291"/>
      <c r="E564" s="292"/>
      <c r="F564" s="290"/>
      <c r="G564" s="291"/>
      <c r="H564" s="291"/>
      <c r="I564" s="291"/>
      <c r="J564" s="292"/>
      <c r="K564" s="290"/>
      <c r="L564" s="291"/>
      <c r="M564" s="291"/>
      <c r="N564" s="291"/>
      <c r="O564" s="292"/>
    </row>
    <row r="565" spans="1:15" x14ac:dyDescent="0.25">
      <c r="A565" s="293"/>
      <c r="B565" s="294"/>
      <c r="C565" s="294"/>
      <c r="D565" s="294"/>
      <c r="E565" s="295"/>
      <c r="F565" s="293"/>
      <c r="G565" s="294"/>
      <c r="H565" s="294"/>
      <c r="I565" s="294"/>
      <c r="J565" s="295"/>
      <c r="K565" s="293"/>
      <c r="L565" s="294"/>
      <c r="M565" s="294"/>
      <c r="N565" s="294"/>
      <c r="O565" s="295"/>
    </row>
    <row r="566" spans="1:15" x14ac:dyDescent="0.25">
      <c r="A566" s="287">
        <v>2</v>
      </c>
      <c r="B566" s="288"/>
      <c r="C566" s="288"/>
      <c r="D566" s="288"/>
      <c r="E566" s="289"/>
      <c r="F566" s="287"/>
      <c r="G566" s="288"/>
      <c r="H566" s="288"/>
      <c r="I566" s="288"/>
      <c r="J566" s="289"/>
      <c r="K566" s="287"/>
      <c r="L566" s="288"/>
      <c r="M566" s="288"/>
      <c r="N566" s="288"/>
      <c r="O566" s="289"/>
    </row>
    <row r="567" spans="1:15" x14ac:dyDescent="0.25">
      <c r="A567" s="290"/>
      <c r="B567" s="291"/>
      <c r="C567" s="291"/>
      <c r="D567" s="291"/>
      <c r="E567" s="292"/>
      <c r="F567" s="290"/>
      <c r="G567" s="291"/>
      <c r="H567" s="291"/>
      <c r="I567" s="291"/>
      <c r="J567" s="292"/>
      <c r="K567" s="290"/>
      <c r="L567" s="291"/>
      <c r="M567" s="291"/>
      <c r="N567" s="291"/>
      <c r="O567" s="292"/>
    </row>
    <row r="568" spans="1:15" x14ac:dyDescent="0.25">
      <c r="A568" s="293"/>
      <c r="B568" s="294"/>
      <c r="C568" s="294"/>
      <c r="D568" s="294"/>
      <c r="E568" s="295"/>
      <c r="F568" s="293"/>
      <c r="G568" s="294"/>
      <c r="H568" s="294"/>
      <c r="I568" s="294"/>
      <c r="J568" s="295"/>
      <c r="K568" s="293"/>
      <c r="L568" s="294"/>
      <c r="M568" s="294"/>
      <c r="N568" s="294"/>
      <c r="O568" s="295"/>
    </row>
    <row r="569" spans="1:15" x14ac:dyDescent="0.25">
      <c r="A569" s="287">
        <v>3</v>
      </c>
      <c r="B569" s="288"/>
      <c r="C569" s="288"/>
      <c r="D569" s="288"/>
      <c r="E569" s="289"/>
      <c r="F569" s="287"/>
      <c r="G569" s="288"/>
      <c r="H569" s="288"/>
      <c r="I569" s="288"/>
      <c r="J569" s="289"/>
      <c r="K569" s="287"/>
      <c r="L569" s="288"/>
      <c r="M569" s="288"/>
      <c r="N569" s="288"/>
      <c r="O569" s="289"/>
    </row>
    <row r="570" spans="1:15" x14ac:dyDescent="0.25">
      <c r="A570" s="290"/>
      <c r="B570" s="291"/>
      <c r="C570" s="291"/>
      <c r="D570" s="291"/>
      <c r="E570" s="292"/>
      <c r="F570" s="290"/>
      <c r="G570" s="291"/>
      <c r="H570" s="291"/>
      <c r="I570" s="291"/>
      <c r="J570" s="292"/>
      <c r="K570" s="290"/>
      <c r="L570" s="291"/>
      <c r="M570" s="291"/>
      <c r="N570" s="291"/>
      <c r="O570" s="292"/>
    </row>
    <row r="571" spans="1:15" x14ac:dyDescent="0.25">
      <c r="A571" s="293"/>
      <c r="B571" s="294"/>
      <c r="C571" s="294"/>
      <c r="D571" s="294"/>
      <c r="E571" s="295"/>
      <c r="F571" s="293"/>
      <c r="G571" s="294"/>
      <c r="H571" s="294"/>
      <c r="I571" s="294"/>
      <c r="J571" s="295"/>
      <c r="K571" s="293"/>
      <c r="L571" s="294"/>
      <c r="M571" s="294"/>
      <c r="N571" s="294"/>
      <c r="O571" s="295"/>
    </row>
    <row r="572" spans="1:15" x14ac:dyDescent="0.25">
      <c r="A572" s="287">
        <v>4</v>
      </c>
      <c r="B572" s="288"/>
      <c r="C572" s="288"/>
      <c r="D572" s="288"/>
      <c r="E572" s="289"/>
      <c r="F572" s="287"/>
      <c r="G572" s="288"/>
      <c r="H572" s="288"/>
      <c r="I572" s="288"/>
      <c r="J572" s="289"/>
      <c r="K572" s="287"/>
      <c r="L572" s="288"/>
      <c r="M572" s="288"/>
      <c r="N572" s="288"/>
      <c r="O572" s="289"/>
    </row>
    <row r="573" spans="1:15" x14ac:dyDescent="0.25">
      <c r="A573" s="290"/>
      <c r="B573" s="291"/>
      <c r="C573" s="291"/>
      <c r="D573" s="291"/>
      <c r="E573" s="292"/>
      <c r="F573" s="290"/>
      <c r="G573" s="291"/>
      <c r="H573" s="291"/>
      <c r="I573" s="291"/>
      <c r="J573" s="292"/>
      <c r="K573" s="290"/>
      <c r="L573" s="291"/>
      <c r="M573" s="291"/>
      <c r="N573" s="291"/>
      <c r="O573" s="292"/>
    </row>
    <row r="574" spans="1:15" x14ac:dyDescent="0.25">
      <c r="A574" s="293"/>
      <c r="B574" s="294"/>
      <c r="C574" s="294"/>
      <c r="D574" s="294"/>
      <c r="E574" s="295"/>
      <c r="F574" s="293"/>
      <c r="G574" s="294"/>
      <c r="H574" s="294"/>
      <c r="I574" s="294"/>
      <c r="J574" s="295"/>
      <c r="K574" s="293"/>
      <c r="L574" s="294"/>
      <c r="M574" s="294"/>
      <c r="N574" s="294"/>
      <c r="O574" s="295"/>
    </row>
    <row r="575" spans="1:15" x14ac:dyDescent="0.25">
      <c r="A575" s="72" t="s">
        <v>1</v>
      </c>
      <c r="B575" s="72"/>
      <c r="C575" s="72"/>
      <c r="D575" s="72" t="s">
        <v>143</v>
      </c>
      <c r="E575" s="2">
        <f>D128</f>
        <v>0</v>
      </c>
      <c r="F575" s="2"/>
      <c r="G575" s="2"/>
      <c r="H575" s="2"/>
      <c r="I575" s="2"/>
      <c r="J575" s="2"/>
      <c r="K575" s="2"/>
      <c r="L575" s="2"/>
      <c r="M575" s="2"/>
      <c r="N575" s="2"/>
      <c r="O575" s="2"/>
    </row>
    <row r="576" spans="1:15" x14ac:dyDescent="0.25">
      <c r="A576" s="2"/>
      <c r="B576" s="2"/>
      <c r="C576" s="2"/>
      <c r="D576" s="2"/>
      <c r="E576" s="2"/>
      <c r="F576" s="2"/>
      <c r="G576" s="2"/>
      <c r="H576" s="2"/>
      <c r="I576" s="2"/>
      <c r="J576" s="2"/>
      <c r="K576" s="2"/>
      <c r="L576" s="2"/>
      <c r="M576" s="2"/>
      <c r="N576" s="2"/>
      <c r="O576" s="2"/>
    </row>
    <row r="577" spans="1:15" x14ac:dyDescent="0.25">
      <c r="A577" s="72" t="s">
        <v>140</v>
      </c>
      <c r="B577" s="72"/>
      <c r="C577" s="72"/>
      <c r="D577" s="72" t="s">
        <v>143</v>
      </c>
      <c r="E577" s="327">
        <f ca="1">TODAY()</f>
        <v>43811</v>
      </c>
      <c r="F577" s="328"/>
      <c r="G577" s="328"/>
      <c r="H577" s="328"/>
      <c r="I577" s="328"/>
      <c r="J577" s="2"/>
      <c r="K577" s="2"/>
      <c r="L577" s="2"/>
      <c r="M577" s="2"/>
      <c r="N577" s="2"/>
      <c r="O577" s="2"/>
    </row>
    <row r="578" spans="1:15" x14ac:dyDescent="0.25">
      <c r="A578" s="2"/>
      <c r="B578" s="2"/>
      <c r="C578" s="2"/>
      <c r="D578" s="2"/>
      <c r="E578" s="2"/>
      <c r="F578" s="2"/>
      <c r="G578" s="2"/>
      <c r="H578" s="2"/>
      <c r="I578" s="2"/>
      <c r="J578" s="2"/>
      <c r="K578" s="2"/>
      <c r="L578" s="2"/>
      <c r="M578" s="2"/>
      <c r="N578" s="2"/>
      <c r="O578" s="2"/>
    </row>
    <row r="579" spans="1:15" x14ac:dyDescent="0.25">
      <c r="A579" s="325" t="s">
        <v>141</v>
      </c>
      <c r="B579" s="325"/>
      <c r="C579" s="325"/>
      <c r="D579" s="2" t="s">
        <v>143</v>
      </c>
      <c r="E579" s="2"/>
      <c r="F579" s="2"/>
      <c r="G579" s="2"/>
      <c r="H579" s="2"/>
      <c r="I579" s="2"/>
      <c r="J579" s="2"/>
      <c r="K579" s="2"/>
      <c r="L579" s="2"/>
      <c r="M579" s="2"/>
      <c r="N579" s="2"/>
      <c r="O579" s="2"/>
    </row>
    <row r="580" spans="1:15" x14ac:dyDescent="0.25">
      <c r="A580" s="2"/>
      <c r="B580" s="2"/>
      <c r="C580" s="2"/>
      <c r="D580" s="2"/>
      <c r="E580" s="2"/>
      <c r="F580" s="2"/>
      <c r="G580" s="2"/>
      <c r="H580" s="2"/>
      <c r="I580" s="2"/>
      <c r="J580" s="2"/>
      <c r="K580" s="2"/>
      <c r="L580" s="2"/>
      <c r="M580" s="2"/>
      <c r="N580" s="2"/>
      <c r="O580" s="2"/>
    </row>
    <row r="581" spans="1:15" x14ac:dyDescent="0.25">
      <c r="A581" s="325" t="s">
        <v>142</v>
      </c>
      <c r="B581" s="325"/>
      <c r="C581" s="325"/>
      <c r="D581" s="2" t="s">
        <v>143</v>
      </c>
      <c r="E581" s="2"/>
      <c r="F581" s="2"/>
      <c r="G581" s="2"/>
      <c r="H581" s="2"/>
      <c r="I581" s="2"/>
      <c r="J581" s="2"/>
      <c r="K581" s="2"/>
      <c r="L581" s="2"/>
      <c r="M581" s="2"/>
      <c r="N581" s="2"/>
      <c r="O581" s="2"/>
    </row>
    <row r="582" spans="1:15" x14ac:dyDescent="0.25">
      <c r="A582" s="2"/>
      <c r="B582" s="2"/>
      <c r="C582" s="2"/>
      <c r="D582" s="2"/>
      <c r="E582" s="2"/>
      <c r="F582" s="2"/>
      <c r="G582" s="2"/>
      <c r="H582" s="2"/>
      <c r="I582" s="2"/>
      <c r="J582" s="2"/>
      <c r="K582" s="2"/>
      <c r="L582" s="2"/>
      <c r="M582" s="2"/>
      <c r="N582" s="2"/>
      <c r="O582" s="2"/>
    </row>
    <row r="583" spans="1:15" x14ac:dyDescent="0.25">
      <c r="A583" s="325" t="s">
        <v>140</v>
      </c>
      <c r="B583" s="325"/>
      <c r="C583" s="325"/>
      <c r="D583" s="2" t="s">
        <v>143</v>
      </c>
      <c r="E583" s="327">
        <f ca="1">TODAY()</f>
        <v>43811</v>
      </c>
      <c r="F583" s="328"/>
      <c r="G583" s="328"/>
      <c r="H583" s="328"/>
      <c r="I583" s="328"/>
      <c r="J583" s="2"/>
      <c r="K583" s="2"/>
      <c r="L583" s="2"/>
      <c r="M583" s="2"/>
      <c r="N583" s="2"/>
      <c r="O583" s="2"/>
    </row>
    <row r="584" spans="1:15" x14ac:dyDescent="0.25">
      <c r="A584" s="2"/>
      <c r="B584" s="2"/>
      <c r="C584" s="2"/>
      <c r="D584" s="2"/>
      <c r="E584" s="2"/>
      <c r="F584" s="2"/>
      <c r="G584" s="2"/>
      <c r="H584" s="2"/>
      <c r="I584" s="2"/>
      <c r="J584" s="2"/>
      <c r="K584" s="2"/>
      <c r="L584" s="2"/>
      <c r="M584" s="2"/>
      <c r="N584" s="2"/>
      <c r="O584" s="2"/>
    </row>
    <row r="585" spans="1:15" x14ac:dyDescent="0.25">
      <c r="A585" s="325" t="s">
        <v>141</v>
      </c>
      <c r="B585" s="325"/>
      <c r="C585" s="325"/>
      <c r="D585" s="2" t="s">
        <v>143</v>
      </c>
      <c r="E585" s="2"/>
      <c r="F585" s="2"/>
      <c r="G585" s="2"/>
      <c r="H585" s="2"/>
      <c r="I585" s="2"/>
      <c r="J585" s="2"/>
      <c r="K585" s="2"/>
      <c r="L585" s="2"/>
      <c r="M585" s="2"/>
      <c r="N585" s="2"/>
      <c r="O585" s="2"/>
    </row>
  </sheetData>
  <sheetProtection algorithmName="SHA-512" hashValue="XfT0LxTEq+CWdLqwkumi2TrUZWKVs2rEBsk4YHnvF/+wOFfjX/NR6TSvHCgVunXQ5skNtVHACONdEEioyI7P5g==" saltValue="0P5L/THuXFbR5UaIMlBMwA==" spinCount="100000" sheet="1" selectLockedCells="1"/>
  <mergeCells count="385">
    <mergeCell ref="I228:J228"/>
    <mergeCell ref="I229:J229"/>
    <mergeCell ref="I222:J222"/>
    <mergeCell ref="I223:J223"/>
    <mergeCell ref="I224:J224"/>
    <mergeCell ref="I225:J225"/>
    <mergeCell ref="I226:J226"/>
    <mergeCell ref="I227:J227"/>
    <mergeCell ref="K224:L224"/>
    <mergeCell ref="K225:L225"/>
    <mergeCell ref="K226:L226"/>
    <mergeCell ref="K227:L227"/>
    <mergeCell ref="K228:L228"/>
    <mergeCell ref="K229:L229"/>
    <mergeCell ref="I318:J318"/>
    <mergeCell ref="I319:J319"/>
    <mergeCell ref="K316:L316"/>
    <mergeCell ref="K317:L317"/>
    <mergeCell ref="K318:L318"/>
    <mergeCell ref="K319:L319"/>
    <mergeCell ref="B293:L293"/>
    <mergeCell ref="I311:J311"/>
    <mergeCell ref="I312:J312"/>
    <mergeCell ref="D168:E168"/>
    <mergeCell ref="B185:O185"/>
    <mergeCell ref="B186:O186"/>
    <mergeCell ref="B187:O187"/>
    <mergeCell ref="J33:L33"/>
    <mergeCell ref="A21:O23"/>
    <mergeCell ref="B178:O178"/>
    <mergeCell ref="B179:O179"/>
    <mergeCell ref="B180:O180"/>
    <mergeCell ref="B181:O181"/>
    <mergeCell ref="A147:H147"/>
    <mergeCell ref="A37:O37"/>
    <mergeCell ref="C44:L45"/>
    <mergeCell ref="C46:L47"/>
    <mergeCell ref="B116:N117"/>
    <mergeCell ref="A122:N124"/>
    <mergeCell ref="A119:S119"/>
    <mergeCell ref="A69:N70"/>
    <mergeCell ref="E109:G112"/>
    <mergeCell ref="H109:J112"/>
    <mergeCell ref="B169:C169"/>
    <mergeCell ref="K108:M108"/>
    <mergeCell ref="B109:D112"/>
    <mergeCell ref="A72:N73"/>
    <mergeCell ref="A197:L197"/>
    <mergeCell ref="K309:L309"/>
    <mergeCell ref="K310:L310"/>
    <mergeCell ref="B192:M192"/>
    <mergeCell ref="E510:F510"/>
    <mergeCell ref="I309:J309"/>
    <mergeCell ref="F412:H412"/>
    <mergeCell ref="J412:K412"/>
    <mergeCell ref="D412:E412"/>
    <mergeCell ref="D414:E414"/>
    <mergeCell ref="J414:K414"/>
    <mergeCell ref="J416:K416"/>
    <mergeCell ref="J413:K413"/>
    <mergeCell ref="D416:E416"/>
    <mergeCell ref="D417:E417"/>
    <mergeCell ref="F413:H413"/>
    <mergeCell ref="F414:H414"/>
    <mergeCell ref="F415:H415"/>
    <mergeCell ref="I219:J219"/>
    <mergeCell ref="K219:L219"/>
    <mergeCell ref="I220:J220"/>
    <mergeCell ref="K220:L220"/>
    <mergeCell ref="K221:L221"/>
    <mergeCell ref="I221:J221"/>
    <mergeCell ref="E516:F516"/>
    <mergeCell ref="G512:H512"/>
    <mergeCell ref="G513:H513"/>
    <mergeCell ref="G514:H514"/>
    <mergeCell ref="I514:J514"/>
    <mergeCell ref="I515:J515"/>
    <mergeCell ref="I516:J516"/>
    <mergeCell ref="G515:H515"/>
    <mergeCell ref="G516:H516"/>
    <mergeCell ref="E512:F512"/>
    <mergeCell ref="G511:H511"/>
    <mergeCell ref="B182:O182"/>
    <mergeCell ref="E513:F513"/>
    <mergeCell ref="C511:D511"/>
    <mergeCell ref="C512:D512"/>
    <mergeCell ref="C513:D513"/>
    <mergeCell ref="B183:O183"/>
    <mergeCell ref="I511:J511"/>
    <mergeCell ref="I512:J512"/>
    <mergeCell ref="I513:J513"/>
    <mergeCell ref="I506:J506"/>
    <mergeCell ref="B191:M191"/>
    <mergeCell ref="B390:N390"/>
    <mergeCell ref="A385:N386"/>
    <mergeCell ref="B387:N387"/>
    <mergeCell ref="B388:N388"/>
    <mergeCell ref="B389:N389"/>
    <mergeCell ref="I314:J314"/>
    <mergeCell ref="I507:J507"/>
    <mergeCell ref="I508:J508"/>
    <mergeCell ref="I509:J509"/>
    <mergeCell ref="I510:J510"/>
    <mergeCell ref="B184:O184"/>
    <mergeCell ref="B193:M193"/>
    <mergeCell ref="C516:D516"/>
    <mergeCell ref="A133:N134"/>
    <mergeCell ref="C506:D506"/>
    <mergeCell ref="C507:D507"/>
    <mergeCell ref="C508:D508"/>
    <mergeCell ref="C509:D509"/>
    <mergeCell ref="F169:G169"/>
    <mergeCell ref="F170:G170"/>
    <mergeCell ref="D170:E170"/>
    <mergeCell ref="E511:F511"/>
    <mergeCell ref="D167:E167"/>
    <mergeCell ref="A177:M177"/>
    <mergeCell ref="K151:L151"/>
    <mergeCell ref="A153:H153"/>
    <mergeCell ref="A148:H148"/>
    <mergeCell ref="A149:H149"/>
    <mergeCell ref="A150:H150"/>
    <mergeCell ref="A151:H151"/>
    <mergeCell ref="I158:L160"/>
    <mergeCell ref="D163:E163"/>
    <mergeCell ref="K314:L314"/>
    <mergeCell ref="A293:A294"/>
    <mergeCell ref="I313:J313"/>
    <mergeCell ref="I310:J310"/>
    <mergeCell ref="A75:N76"/>
    <mergeCell ref="A78:N79"/>
    <mergeCell ref="A81:N82"/>
    <mergeCell ref="A84:N86"/>
    <mergeCell ref="B120:S120"/>
    <mergeCell ref="A103:S103"/>
    <mergeCell ref="K109:M112"/>
    <mergeCell ref="A101:S101"/>
    <mergeCell ref="T309:Y309"/>
    <mergeCell ref="F165:G165"/>
    <mergeCell ref="F166:G166"/>
    <mergeCell ref="F167:G167"/>
    <mergeCell ref="F168:G168"/>
    <mergeCell ref="B108:D108"/>
    <mergeCell ref="E108:G108"/>
    <mergeCell ref="H108:J108"/>
    <mergeCell ref="B107:D107"/>
    <mergeCell ref="E107:G107"/>
    <mergeCell ref="K107:M107"/>
    <mergeCell ref="A94:S94"/>
    <mergeCell ref="A99:S99"/>
    <mergeCell ref="A100:S100"/>
    <mergeCell ref="A104:S104"/>
    <mergeCell ref="A106:S106"/>
    <mergeCell ref="A92:S92"/>
    <mergeCell ref="A93:S93"/>
    <mergeCell ref="A102:S102"/>
    <mergeCell ref="B172:C172"/>
    <mergeCell ref="D172:E172"/>
    <mergeCell ref="F172:G172"/>
    <mergeCell ref="B114:J114"/>
    <mergeCell ref="B115:J115"/>
    <mergeCell ref="B118:S118"/>
    <mergeCell ref="B121:S121"/>
    <mergeCell ref="D171:E171"/>
    <mergeCell ref="B170:C170"/>
    <mergeCell ref="B171:C171"/>
    <mergeCell ref="B166:C166"/>
    <mergeCell ref="D164:E164"/>
    <mergeCell ref="D165:E165"/>
    <mergeCell ref="B167:C167"/>
    <mergeCell ref="B168:C168"/>
    <mergeCell ref="B165:C165"/>
    <mergeCell ref="D169:E169"/>
    <mergeCell ref="A113:S113"/>
    <mergeCell ref="F171:G171"/>
    <mergeCell ref="H107:J107"/>
    <mergeCell ref="K136:L150"/>
    <mergeCell ref="A89:S89"/>
    <mergeCell ref="A90:S90"/>
    <mergeCell ref="A91:S91"/>
    <mergeCell ref="D166:E166"/>
    <mergeCell ref="F164:G164"/>
    <mergeCell ref="E158:H160"/>
    <mergeCell ref="B163:C163"/>
    <mergeCell ref="F163:G163"/>
    <mergeCell ref="B164:C164"/>
    <mergeCell ref="A155:S155"/>
    <mergeCell ref="A156:L156"/>
    <mergeCell ref="A157:D157"/>
    <mergeCell ref="E157:H157"/>
    <mergeCell ref="I157:L157"/>
    <mergeCell ref="A158:D160"/>
    <mergeCell ref="A135:H135"/>
    <mergeCell ref="A142:H142"/>
    <mergeCell ref="A143:H143"/>
    <mergeCell ref="A145:H145"/>
    <mergeCell ref="A146:H146"/>
    <mergeCell ref="A137:H137"/>
    <mergeCell ref="A138:H138"/>
    <mergeCell ref="A140:H140"/>
    <mergeCell ref="A141:H141"/>
    <mergeCell ref="A126:C126"/>
    <mergeCell ref="A127:C127"/>
    <mergeCell ref="A128:C128"/>
    <mergeCell ref="A129:C129"/>
    <mergeCell ref="A130:C130"/>
    <mergeCell ref="A277:A278"/>
    <mergeCell ref="A198:A199"/>
    <mergeCell ref="A232:A233"/>
    <mergeCell ref="A175:M175"/>
    <mergeCell ref="A139:H139"/>
    <mergeCell ref="B194:M194"/>
    <mergeCell ref="A217:S217"/>
    <mergeCell ref="B195:M195"/>
    <mergeCell ref="B196:M196"/>
    <mergeCell ref="A218:G218"/>
    <mergeCell ref="K222:L222"/>
    <mergeCell ref="A262:A263"/>
    <mergeCell ref="B198:L198"/>
    <mergeCell ref="K223:L223"/>
    <mergeCell ref="B232:L232"/>
    <mergeCell ref="B247:L247"/>
    <mergeCell ref="B262:L262"/>
    <mergeCell ref="B277:L277"/>
    <mergeCell ref="A247:A248"/>
    <mergeCell ref="D413:E413"/>
    <mergeCell ref="E515:F515"/>
    <mergeCell ref="C514:D514"/>
    <mergeCell ref="D420:E420"/>
    <mergeCell ref="D421:E421"/>
    <mergeCell ref="D422:E422"/>
    <mergeCell ref="F417:H417"/>
    <mergeCell ref="F419:H419"/>
    <mergeCell ref="F420:H420"/>
    <mergeCell ref="F421:H421"/>
    <mergeCell ref="F422:H422"/>
    <mergeCell ref="D418:E418"/>
    <mergeCell ref="D419:E419"/>
    <mergeCell ref="F418:H418"/>
    <mergeCell ref="D457:E457"/>
    <mergeCell ref="D482:E482"/>
    <mergeCell ref="D455:E455"/>
    <mergeCell ref="D456:E456"/>
    <mergeCell ref="C515:D515"/>
    <mergeCell ref="G506:H506"/>
    <mergeCell ref="G507:H507"/>
    <mergeCell ref="G508:H508"/>
    <mergeCell ref="G509:H509"/>
    <mergeCell ref="G510:H510"/>
    <mergeCell ref="A546:N546"/>
    <mergeCell ref="A544:N544"/>
    <mergeCell ref="D449:E449"/>
    <mergeCell ref="D450:E450"/>
    <mergeCell ref="G504:J504"/>
    <mergeCell ref="E508:F508"/>
    <mergeCell ref="C510:D510"/>
    <mergeCell ref="E514:F514"/>
    <mergeCell ref="F423:H423"/>
    <mergeCell ref="A531:N532"/>
    <mergeCell ref="E509:F509"/>
    <mergeCell ref="E506:F506"/>
    <mergeCell ref="E507:F507"/>
    <mergeCell ref="A529:N529"/>
    <mergeCell ref="G505:H505"/>
    <mergeCell ref="I505:J505"/>
    <mergeCell ref="A501:N502"/>
    <mergeCell ref="D484:E484"/>
    <mergeCell ref="D474:E474"/>
    <mergeCell ref="D477:E477"/>
    <mergeCell ref="D453:E453"/>
    <mergeCell ref="D454:E454"/>
    <mergeCell ref="D458:E458"/>
    <mergeCell ref="A471:N472"/>
    <mergeCell ref="J420:K420"/>
    <mergeCell ref="J421:K421"/>
    <mergeCell ref="J422:K422"/>
    <mergeCell ref="A500:N500"/>
    <mergeCell ref="K505:L505"/>
    <mergeCell ref="A384:N384"/>
    <mergeCell ref="A441:N441"/>
    <mergeCell ref="A442:N443"/>
    <mergeCell ref="A411:N411"/>
    <mergeCell ref="A446:N446"/>
    <mergeCell ref="D448:E448"/>
    <mergeCell ref="D423:E423"/>
    <mergeCell ref="D424:E424"/>
    <mergeCell ref="D451:E451"/>
    <mergeCell ref="D452:E452"/>
    <mergeCell ref="C504:F504"/>
    <mergeCell ref="C505:D505"/>
    <mergeCell ref="E505:F505"/>
    <mergeCell ref="D483:E483"/>
    <mergeCell ref="F424:H424"/>
    <mergeCell ref="J423:K423"/>
    <mergeCell ref="J424:K424"/>
    <mergeCell ref="F416:H416"/>
    <mergeCell ref="D415:E415"/>
    <mergeCell ref="A585:C585"/>
    <mergeCell ref="D479:E479"/>
    <mergeCell ref="D480:E480"/>
    <mergeCell ref="D481:E481"/>
    <mergeCell ref="D478:E478"/>
    <mergeCell ref="D475:E475"/>
    <mergeCell ref="D476:E476"/>
    <mergeCell ref="E577:I577"/>
    <mergeCell ref="E583:I583"/>
    <mergeCell ref="A579:C579"/>
    <mergeCell ref="A581:C581"/>
    <mergeCell ref="A583:C583"/>
    <mergeCell ref="A553:O553"/>
    <mergeCell ref="A554:O554"/>
    <mergeCell ref="A547:O547"/>
    <mergeCell ref="A548:O548"/>
    <mergeCell ref="A533:O533"/>
    <mergeCell ref="A534:O534"/>
    <mergeCell ref="A535:O535"/>
    <mergeCell ref="A536:O536"/>
    <mergeCell ref="A537:O537"/>
    <mergeCell ref="A538:O538"/>
    <mergeCell ref="A555:O555"/>
    <mergeCell ref="A539:O539"/>
    <mergeCell ref="A540:O540"/>
    <mergeCell ref="A541:O541"/>
    <mergeCell ref="A560:O560"/>
    <mergeCell ref="A556:O556"/>
    <mergeCell ref="A549:O549"/>
    <mergeCell ref="A550:O550"/>
    <mergeCell ref="A551:O551"/>
    <mergeCell ref="A552:O552"/>
    <mergeCell ref="A27:O27"/>
    <mergeCell ref="A30:O30"/>
    <mergeCell ref="D126:J126"/>
    <mergeCell ref="A144:H144"/>
    <mergeCell ref="K135:L135"/>
    <mergeCell ref="A136:H136"/>
    <mergeCell ref="D127:J127"/>
    <mergeCell ref="D128:J128"/>
    <mergeCell ref="D129:J129"/>
    <mergeCell ref="A67:O67"/>
    <mergeCell ref="A28:O28"/>
    <mergeCell ref="A31:O31"/>
    <mergeCell ref="A174:N174"/>
    <mergeCell ref="I315:J315"/>
    <mergeCell ref="A308:J308"/>
    <mergeCell ref="D130:J130"/>
    <mergeCell ref="F24:J24"/>
    <mergeCell ref="L423:M423"/>
    <mergeCell ref="L420:M420"/>
    <mergeCell ref="L421:M421"/>
    <mergeCell ref="L422:M422"/>
    <mergeCell ref="L413:M413"/>
    <mergeCell ref="L414:M414"/>
    <mergeCell ref="L415:M415"/>
    <mergeCell ref="L416:M416"/>
    <mergeCell ref="L417:M417"/>
    <mergeCell ref="L418:M418"/>
    <mergeCell ref="M310:N310"/>
    <mergeCell ref="L412:M412"/>
    <mergeCell ref="K311:L311"/>
    <mergeCell ref="K312:L312"/>
    <mergeCell ref="K313:L313"/>
    <mergeCell ref="K315:L315"/>
    <mergeCell ref="L419:M419"/>
    <mergeCell ref="J417:K417"/>
    <mergeCell ref="J415:K415"/>
    <mergeCell ref="I316:J316"/>
    <mergeCell ref="I317:J317"/>
    <mergeCell ref="J418:K418"/>
    <mergeCell ref="J419:K419"/>
    <mergeCell ref="K569:O571"/>
    <mergeCell ref="K572:O574"/>
    <mergeCell ref="A569:E571"/>
    <mergeCell ref="A572:E574"/>
    <mergeCell ref="F563:J565"/>
    <mergeCell ref="F566:J568"/>
    <mergeCell ref="F569:J571"/>
    <mergeCell ref="F572:J574"/>
    <mergeCell ref="A561:N561"/>
    <mergeCell ref="A562:E562"/>
    <mergeCell ref="F562:J562"/>
    <mergeCell ref="K562:O562"/>
    <mergeCell ref="A563:E565"/>
    <mergeCell ref="A566:E568"/>
    <mergeCell ref="K563:O565"/>
    <mergeCell ref="K566:O568"/>
  </mergeCells>
  <phoneticPr fontId="16" type="noConversion"/>
  <dataValidations count="6">
    <dataValidation type="list" allowBlank="1" showInputMessage="1" showErrorMessage="1" sqref="B200:L216" xr:uid="{00000000-0002-0000-0000-000000000000}">
      <formula1>$V$198:$V$199</formula1>
    </dataValidation>
    <dataValidation type="list" allowBlank="1" showInputMessage="1" showErrorMessage="1" sqref="A310:A319" xr:uid="{00000000-0002-0000-0000-000001000000}">
      <formula1>$Z$178:$Z$187</formula1>
    </dataValidation>
    <dataValidation type="list" allowBlank="1" showInputMessage="1" showErrorMessage="1" sqref="A520:A525" xr:uid="{00000000-0002-0000-0000-000002000000}">
      <formula1>$P$191:$P$196</formula1>
    </dataValidation>
    <dataValidation type="list" allowBlank="1" showInputMessage="1" showErrorMessage="1" sqref="O24" xr:uid="{00000000-0002-0000-0000-000003000000}">
      <formula1>$Y$18:$Y$19</formula1>
    </dataValidation>
    <dataValidation type="list" allowBlank="1" showInputMessage="1" showErrorMessage="1" sqref="B196:M196" xr:uid="{00000000-0002-0000-0000-000004000000}">
      <formula1>$Y$198:$Y$199</formula1>
    </dataValidation>
    <dataValidation type="list" allowBlank="1" showInputMessage="1" showErrorMessage="1" sqref="F24:J24" xr:uid="{00000000-0002-0000-0000-000005000000}">
      <formula1>$Y$18:$Y$21</formula1>
    </dataValidation>
  </dataValidations>
  <pageMargins left="0.7" right="0.7" top="0.75" bottom="0.75" header="0.3" footer="0.3"/>
  <pageSetup paperSize="9" orientation="landscape" r:id="rId1"/>
  <headerFooter differentFirst="1">
    <oddFooter>&amp;C&amp;"Cambria,Regular"Page &amp;P of &amp;N</oddFooter>
  </headerFooter>
  <ignoredErrors>
    <ignoredError sqref="D234"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87" r:id="rId4" name="Check Box 67">
              <controlPr locked="0" defaultSize="0" autoFill="0" autoLine="0" autoPict="0">
                <anchor moveWithCells="1">
                  <from>
                    <xdr:col>0</xdr:col>
                    <xdr:colOff>85725</xdr:colOff>
                    <xdr:row>191</xdr:row>
                    <xdr:rowOff>19050</xdr:rowOff>
                  </from>
                  <to>
                    <xdr:col>12</xdr:col>
                    <xdr:colOff>361950</xdr:colOff>
                    <xdr:row>192</xdr:row>
                    <xdr:rowOff>9525</xdr:rowOff>
                  </to>
                </anchor>
              </controlPr>
            </control>
          </mc:Choice>
        </mc:AlternateContent>
        <mc:AlternateContent xmlns:mc="http://schemas.openxmlformats.org/markup-compatibility/2006">
          <mc:Choice Requires="x14">
            <control shapeId="5188" r:id="rId5" name="Check Box 68">
              <controlPr locked="0" defaultSize="0" autoFill="0" autoLine="0" autoPict="0">
                <anchor moveWithCells="1">
                  <from>
                    <xdr:col>0</xdr:col>
                    <xdr:colOff>85725</xdr:colOff>
                    <xdr:row>192</xdr:row>
                    <xdr:rowOff>19050</xdr:rowOff>
                  </from>
                  <to>
                    <xdr:col>12</xdr:col>
                    <xdr:colOff>361950</xdr:colOff>
                    <xdr:row>193</xdr:row>
                    <xdr:rowOff>9525</xdr:rowOff>
                  </to>
                </anchor>
              </controlPr>
            </control>
          </mc:Choice>
        </mc:AlternateContent>
        <mc:AlternateContent xmlns:mc="http://schemas.openxmlformats.org/markup-compatibility/2006">
          <mc:Choice Requires="x14">
            <control shapeId="5189" r:id="rId6" name="Check Box 69">
              <controlPr locked="0" defaultSize="0" autoFill="0" autoLine="0" autoPict="0">
                <anchor moveWithCells="1">
                  <from>
                    <xdr:col>0</xdr:col>
                    <xdr:colOff>95250</xdr:colOff>
                    <xdr:row>193</xdr:row>
                    <xdr:rowOff>0</xdr:rowOff>
                  </from>
                  <to>
                    <xdr:col>12</xdr:col>
                    <xdr:colOff>371475</xdr:colOff>
                    <xdr:row>193</xdr:row>
                    <xdr:rowOff>180975</xdr:rowOff>
                  </to>
                </anchor>
              </controlPr>
            </control>
          </mc:Choice>
        </mc:AlternateContent>
        <mc:AlternateContent xmlns:mc="http://schemas.openxmlformats.org/markup-compatibility/2006">
          <mc:Choice Requires="x14">
            <control shapeId="5194" r:id="rId7" name="Check Box 74">
              <controlPr locked="0" defaultSize="0" autoFill="0" autoLine="0" autoPict="0">
                <anchor moveWithCells="1">
                  <from>
                    <xdr:col>0</xdr:col>
                    <xdr:colOff>95250</xdr:colOff>
                    <xdr:row>194</xdr:row>
                    <xdr:rowOff>28575</xdr:rowOff>
                  </from>
                  <to>
                    <xdr:col>12</xdr:col>
                    <xdr:colOff>371475</xdr:colOff>
                    <xdr:row>195</xdr:row>
                    <xdr:rowOff>19050</xdr:rowOff>
                  </to>
                </anchor>
              </controlPr>
            </control>
          </mc:Choice>
        </mc:AlternateContent>
        <mc:AlternateContent xmlns:mc="http://schemas.openxmlformats.org/markup-compatibility/2006">
          <mc:Choice Requires="x14">
            <control shapeId="5195" r:id="rId8" name="Check Box 75">
              <controlPr locked="0" defaultSize="0" autoFill="0" autoLine="0" autoPict="0">
                <anchor moveWithCells="1">
                  <from>
                    <xdr:col>0</xdr:col>
                    <xdr:colOff>95250</xdr:colOff>
                    <xdr:row>195</xdr:row>
                    <xdr:rowOff>28575</xdr:rowOff>
                  </from>
                  <to>
                    <xdr:col>0</xdr:col>
                    <xdr:colOff>533400</xdr:colOff>
                    <xdr:row>195</xdr:row>
                    <xdr:rowOff>238125</xdr:rowOff>
                  </to>
                </anchor>
              </controlPr>
            </control>
          </mc:Choice>
        </mc:AlternateContent>
        <mc:AlternateContent xmlns:mc="http://schemas.openxmlformats.org/markup-compatibility/2006">
          <mc:Choice Requires="x14">
            <control shapeId="5202" r:id="rId9" name="Check Box 82">
              <controlPr locked="0" defaultSize="0" autoFill="0" autoLine="0" autoPict="0" altText="SO(1) Analyze a complex computing problem and to apply principles of computing and other relevant disciplines to identify solutions">
                <anchor moveWithCells="1">
                  <from>
                    <xdr:col>0</xdr:col>
                    <xdr:colOff>95250</xdr:colOff>
                    <xdr:row>190</xdr:row>
                    <xdr:rowOff>28575</xdr:rowOff>
                  </from>
                  <to>
                    <xdr:col>12</xdr:col>
                    <xdr:colOff>371475</xdr:colOff>
                    <xdr:row>191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33"/>
  <sheetViews>
    <sheetView tabSelected="1" view="pageBreakPreview" topLeftCell="A11" zoomScaleNormal="100" zoomScaleSheetLayoutView="100" workbookViewId="0">
      <selection activeCell="C19" sqref="C19"/>
    </sheetView>
  </sheetViews>
  <sheetFormatPr defaultRowHeight="14.25" x14ac:dyDescent="0.2"/>
  <cols>
    <col min="1" max="1" width="9.140625" style="122"/>
    <col min="2" max="2" width="5.5703125" style="122" customWidth="1"/>
    <col min="3" max="4" width="3.7109375" style="122" bestFit="1" customWidth="1"/>
    <col min="5" max="5" width="3.42578125" style="122" bestFit="1" customWidth="1"/>
    <col min="6" max="6" width="3.85546875" style="122" bestFit="1" customWidth="1"/>
    <col min="7" max="7" width="6.5703125" style="127" bestFit="1" customWidth="1"/>
    <col min="8" max="8" width="10.28515625" style="126" bestFit="1" customWidth="1"/>
    <col min="9" max="9" width="8.28515625" style="122" bestFit="1" customWidth="1"/>
    <col min="10" max="11" width="3.7109375" style="122" bestFit="1" customWidth="1"/>
    <col min="12" max="12" width="3.42578125" style="122" bestFit="1" customWidth="1"/>
    <col min="13" max="13" width="3.85546875" style="122" bestFit="1" customWidth="1"/>
    <col min="14" max="14" width="8.28515625" style="126" bestFit="1" customWidth="1"/>
    <col min="15" max="15" width="10.85546875" style="127" bestFit="1" customWidth="1"/>
    <col min="16" max="16" width="13.85546875" style="122" hidden="1" customWidth="1"/>
    <col min="17" max="78" width="0" style="122" hidden="1" customWidth="1"/>
    <col min="79" max="16384" width="9.140625" style="122"/>
  </cols>
  <sheetData>
    <row r="1" spans="1:71" ht="20.25" x14ac:dyDescent="0.2">
      <c r="A1" s="428"/>
      <c r="B1" s="428"/>
      <c r="C1" s="123"/>
      <c r="D1" s="123"/>
      <c r="E1" s="123"/>
      <c r="F1" s="123"/>
      <c r="G1" s="124"/>
      <c r="H1" s="125"/>
    </row>
    <row r="2" spans="1:71" ht="18" x14ac:dyDescent="0.2">
      <c r="A2" s="429"/>
      <c r="B2" s="429"/>
      <c r="C2" s="429"/>
      <c r="D2" s="429"/>
      <c r="E2" s="429"/>
      <c r="F2" s="429"/>
      <c r="G2" s="429"/>
      <c r="H2" s="125"/>
      <c r="I2" s="125"/>
      <c r="J2" s="125"/>
      <c r="K2" s="125"/>
      <c r="L2" s="125"/>
      <c r="M2" s="125"/>
      <c r="N2" s="125"/>
      <c r="O2" s="125"/>
    </row>
    <row r="3" spans="1:71" ht="18" x14ac:dyDescent="0.2">
      <c r="A3" s="128"/>
      <c r="B3" s="128"/>
      <c r="C3" s="128"/>
      <c r="D3" s="128"/>
      <c r="E3" s="128"/>
      <c r="F3" s="128"/>
      <c r="G3" s="128"/>
      <c r="H3" s="125"/>
      <c r="I3" s="125"/>
      <c r="J3" s="125"/>
      <c r="K3" s="125"/>
      <c r="L3" s="125"/>
      <c r="M3" s="125"/>
      <c r="N3" s="125"/>
      <c r="O3" s="125"/>
    </row>
    <row r="4" spans="1:71" ht="18" x14ac:dyDescent="0.2">
      <c r="A4" s="128"/>
      <c r="B4" s="128"/>
      <c r="C4" s="128"/>
      <c r="D4" s="128"/>
      <c r="E4" s="128"/>
      <c r="F4" s="128"/>
      <c r="G4" s="128"/>
      <c r="H4" s="125"/>
      <c r="I4" s="125"/>
      <c r="J4" s="125"/>
      <c r="K4" s="125"/>
      <c r="L4" s="125"/>
      <c r="M4" s="125"/>
      <c r="N4" s="125"/>
      <c r="O4" s="125"/>
    </row>
    <row r="5" spans="1:71" ht="18.75" thickBot="1" x14ac:dyDescent="0.25">
      <c r="A5" s="129"/>
      <c r="B5" s="129"/>
      <c r="C5" s="129"/>
      <c r="D5" s="129"/>
      <c r="E5" s="129"/>
      <c r="F5" s="129"/>
      <c r="G5" s="129"/>
      <c r="H5" s="125"/>
      <c r="I5" s="125"/>
      <c r="J5" s="125"/>
      <c r="K5" s="125"/>
      <c r="L5" s="125"/>
      <c r="M5" s="125"/>
      <c r="N5" s="125"/>
      <c r="O5" s="125"/>
    </row>
    <row r="6" spans="1:71" ht="15" thickTop="1" x14ac:dyDescent="0.2">
      <c r="A6" s="430" t="s">
        <v>283</v>
      </c>
      <c r="B6" s="431"/>
      <c r="C6" s="431"/>
      <c r="D6" s="431"/>
      <c r="E6" s="431"/>
      <c r="F6" s="431"/>
      <c r="G6" s="432"/>
      <c r="H6" s="432"/>
      <c r="I6" s="432"/>
      <c r="J6" s="432"/>
      <c r="K6" s="432"/>
      <c r="L6" s="432"/>
      <c r="M6" s="432"/>
      <c r="N6" s="432"/>
      <c r="O6" s="433"/>
    </row>
    <row r="7" spans="1:71" ht="15" thickBot="1" x14ac:dyDescent="0.25">
      <c r="A7" s="434"/>
      <c r="B7" s="435"/>
      <c r="C7" s="435"/>
      <c r="D7" s="435"/>
      <c r="E7" s="435"/>
      <c r="F7" s="435"/>
      <c r="G7" s="435"/>
      <c r="H7" s="435"/>
      <c r="I7" s="435"/>
      <c r="J7" s="435"/>
      <c r="K7" s="435"/>
      <c r="L7" s="435"/>
      <c r="M7" s="435"/>
      <c r="N7" s="435"/>
      <c r="O7" s="436"/>
    </row>
    <row r="8" spans="1:71" ht="15.75" thickTop="1" thickBot="1" x14ac:dyDescent="0.25">
      <c r="A8" s="130"/>
      <c r="B8" s="130"/>
      <c r="C8" s="130"/>
      <c r="D8" s="130"/>
      <c r="E8" s="130"/>
      <c r="F8" s="130"/>
      <c r="G8" s="131"/>
      <c r="H8" s="132"/>
      <c r="I8" s="130"/>
      <c r="J8" s="130"/>
      <c r="K8" s="130"/>
      <c r="L8" s="130"/>
      <c r="M8" s="130"/>
      <c r="N8" s="132"/>
      <c r="O8" s="133"/>
    </row>
    <row r="9" spans="1:71" ht="20.25" customHeight="1" thickBot="1" x14ac:dyDescent="0.25">
      <c r="A9" s="426" t="s">
        <v>168</v>
      </c>
      <c r="B9" s="426"/>
      <c r="C9" s="437"/>
      <c r="D9" s="437"/>
      <c r="E9" s="437"/>
      <c r="F9" s="437"/>
      <c r="G9" s="437"/>
      <c r="H9" s="437"/>
      <c r="I9" s="438" t="s">
        <v>169</v>
      </c>
      <c r="J9" s="438"/>
      <c r="K9" s="438"/>
      <c r="L9" s="438"/>
      <c r="M9" s="438"/>
      <c r="N9" s="438"/>
      <c r="O9" s="439"/>
    </row>
    <row r="10" spans="1:71" ht="39.75" customHeight="1" thickBot="1" x14ac:dyDescent="0.25">
      <c r="A10" s="426" t="s">
        <v>280</v>
      </c>
      <c r="B10" s="426"/>
      <c r="C10" s="437"/>
      <c r="D10" s="437"/>
      <c r="E10" s="437"/>
      <c r="F10" s="437"/>
      <c r="G10" s="437"/>
      <c r="H10" s="437"/>
      <c r="I10" s="438"/>
      <c r="J10" s="438"/>
      <c r="K10" s="438"/>
      <c r="L10" s="438"/>
      <c r="M10" s="438"/>
      <c r="N10" s="438"/>
      <c r="O10" s="439"/>
    </row>
    <row r="11" spans="1:71" ht="39" customHeight="1" thickBot="1" x14ac:dyDescent="0.25">
      <c r="A11" s="438" t="s">
        <v>203</v>
      </c>
      <c r="B11" s="438"/>
      <c r="C11" s="440"/>
      <c r="D11" s="440"/>
      <c r="E11" s="440"/>
      <c r="F11" s="440"/>
      <c r="G11" s="440"/>
      <c r="H11" s="440"/>
      <c r="I11" s="441" t="s">
        <v>196</v>
      </c>
      <c r="J11" s="426"/>
      <c r="K11" s="426"/>
      <c r="L11" s="426"/>
      <c r="M11" s="426"/>
      <c r="N11" s="426"/>
      <c r="O11" s="442">
        <f>SUM(C18:F20)</f>
        <v>0</v>
      </c>
      <c r="BR11" s="122" t="s">
        <v>170</v>
      </c>
      <c r="BS11" s="122" t="s">
        <v>171</v>
      </c>
    </row>
    <row r="12" spans="1:71" ht="16.5" hidden="1" customHeight="1" x14ac:dyDescent="0.2">
      <c r="A12" s="438"/>
      <c r="B12" s="438"/>
      <c r="C12" s="162"/>
      <c r="D12" s="163"/>
      <c r="E12" s="163"/>
      <c r="F12" s="163"/>
      <c r="G12" s="163"/>
      <c r="H12" s="163"/>
      <c r="I12" s="426"/>
      <c r="J12" s="426"/>
      <c r="K12" s="426"/>
      <c r="L12" s="426"/>
      <c r="M12" s="426"/>
      <c r="N12" s="426"/>
      <c r="O12" s="442"/>
    </row>
    <row r="13" spans="1:71" ht="25.5" customHeight="1" thickBot="1" x14ac:dyDescent="0.25">
      <c r="A13" s="426" t="s">
        <v>1</v>
      </c>
      <c r="B13" s="426"/>
      <c r="C13" s="437"/>
      <c r="D13" s="437"/>
      <c r="E13" s="437"/>
      <c r="F13" s="437"/>
      <c r="G13" s="437"/>
      <c r="H13" s="437"/>
      <c r="I13" s="423" t="s">
        <v>172</v>
      </c>
      <c r="J13" s="423"/>
      <c r="K13" s="423"/>
      <c r="L13" s="423"/>
      <c r="M13" s="423"/>
      <c r="N13" s="423"/>
      <c r="O13" s="424"/>
    </row>
    <row r="14" spans="1:71" ht="7.5" customHeight="1" thickBot="1" x14ac:dyDescent="0.25">
      <c r="A14" s="426"/>
      <c r="B14" s="426"/>
      <c r="C14" s="437"/>
      <c r="D14" s="437"/>
      <c r="E14" s="437"/>
      <c r="F14" s="437"/>
      <c r="G14" s="437"/>
      <c r="H14" s="437"/>
      <c r="I14" s="423"/>
      <c r="J14" s="423"/>
      <c r="K14" s="423"/>
      <c r="L14" s="423"/>
      <c r="M14" s="423"/>
      <c r="N14" s="423"/>
      <c r="O14" s="424"/>
    </row>
    <row r="15" spans="1:71" ht="21" customHeight="1" thickBot="1" x14ac:dyDescent="0.25">
      <c r="A15" s="426" t="s">
        <v>202</v>
      </c>
      <c r="B15" s="426"/>
      <c r="C15" s="425"/>
      <c r="D15" s="425"/>
      <c r="E15" s="425"/>
      <c r="F15" s="425"/>
      <c r="G15" s="425"/>
      <c r="H15" s="425"/>
      <c r="I15" s="425"/>
      <c r="J15" s="425"/>
      <c r="K15" s="425"/>
      <c r="L15" s="425"/>
      <c r="M15" s="425"/>
      <c r="N15" s="425"/>
      <c r="O15" s="425"/>
    </row>
    <row r="16" spans="1:71" ht="15" thickBot="1" x14ac:dyDescent="0.25">
      <c r="A16" s="418"/>
      <c r="B16" s="418"/>
      <c r="C16" s="145"/>
      <c r="D16" s="145"/>
      <c r="E16" s="145"/>
      <c r="F16" s="145"/>
      <c r="G16" s="134"/>
      <c r="H16" s="135"/>
      <c r="I16" s="136"/>
      <c r="J16" s="136"/>
      <c r="K16" s="136"/>
      <c r="L16" s="136"/>
      <c r="M16" s="136"/>
      <c r="N16" s="135"/>
      <c r="O16" s="134"/>
    </row>
    <row r="17" spans="1:75" x14ac:dyDescent="0.2">
      <c r="A17" s="419" t="s">
        <v>173</v>
      </c>
      <c r="B17" s="420"/>
      <c r="C17" s="144" t="s">
        <v>174</v>
      </c>
      <c r="D17" s="144" t="s">
        <v>175</v>
      </c>
      <c r="E17" s="144" t="s">
        <v>176</v>
      </c>
      <c r="F17" s="144" t="s">
        <v>177</v>
      </c>
      <c r="G17" s="144" t="s">
        <v>6</v>
      </c>
      <c r="H17" s="146" t="s">
        <v>178</v>
      </c>
      <c r="I17" s="147" t="s">
        <v>179</v>
      </c>
      <c r="J17" s="148" t="s">
        <v>174</v>
      </c>
      <c r="K17" s="144" t="s">
        <v>175</v>
      </c>
      <c r="L17" s="144" t="s">
        <v>176</v>
      </c>
      <c r="M17" s="144" t="s">
        <v>177</v>
      </c>
      <c r="N17" s="144" t="s">
        <v>6</v>
      </c>
      <c r="O17" s="146" t="s">
        <v>178</v>
      </c>
    </row>
    <row r="18" spans="1:75" ht="23.25" customHeight="1" x14ac:dyDescent="0.2">
      <c r="A18" s="421" t="s">
        <v>180</v>
      </c>
      <c r="B18" s="422"/>
      <c r="C18" s="278" t="str">
        <f>IF(C21+C22=0,"",C21+C22)</f>
        <v/>
      </c>
      <c r="D18" s="278" t="str">
        <f>IF(D21+D22=0,"",D21+D22)</f>
        <v/>
      </c>
      <c r="E18" s="278" t="str">
        <f>IF(E21+E22=0,"",E21+E22)</f>
        <v/>
      </c>
      <c r="F18" s="278" t="str">
        <f>IF(F21+F22=0,"",F21+F22)</f>
        <v/>
      </c>
      <c r="G18" s="220">
        <f>SUM(C18:F18)</f>
        <v>0</v>
      </c>
      <c r="H18" s="149" t="e">
        <f>IF(G18&lt;=$O$11, G18/$O$11,"")</f>
        <v>#DIV/0!</v>
      </c>
      <c r="I18" s="150" t="s">
        <v>12</v>
      </c>
      <c r="J18" s="155"/>
      <c r="K18" s="155"/>
      <c r="L18" s="155"/>
      <c r="M18" s="155"/>
      <c r="N18" s="151" t="str">
        <f>IF(SUM(J18:M18)=0,"",SUM(J18:M18))</f>
        <v/>
      </c>
      <c r="O18" s="149" t="str">
        <f>IFERROR(N18/$G$18,"")</f>
        <v/>
      </c>
    </row>
    <row r="19" spans="1:75" ht="22.5" customHeight="1" x14ac:dyDescent="0.2">
      <c r="A19" s="421" t="s">
        <v>181</v>
      </c>
      <c r="B19" s="422"/>
      <c r="C19" s="157"/>
      <c r="D19" s="157"/>
      <c r="E19" s="157"/>
      <c r="F19" s="157"/>
      <c r="G19" s="240" t="str">
        <f>IF(SUM(C19:F19)=0,"",SUM(C19:F19))</f>
        <v/>
      </c>
      <c r="H19" s="149" t="str">
        <f>IF(G19&lt;=$O$11, G19/$O$11,"")</f>
        <v/>
      </c>
      <c r="I19" s="150" t="s">
        <v>159</v>
      </c>
      <c r="J19" s="155"/>
      <c r="K19" s="155"/>
      <c r="L19" s="155"/>
      <c r="M19" s="155"/>
      <c r="N19" s="151" t="str">
        <f t="shared" ref="N19:N26" si="0">IF(SUM(J19:M19)=0,"",SUM(J19:M19))</f>
        <v/>
      </c>
      <c r="O19" s="149" t="str">
        <f t="shared" ref="O19:O26" si="1">IFERROR(N19/$G$18,"")</f>
        <v/>
      </c>
    </row>
    <row r="20" spans="1:75" ht="22.5" customHeight="1" x14ac:dyDescent="0.2">
      <c r="A20" s="421" t="s">
        <v>182</v>
      </c>
      <c r="B20" s="422"/>
      <c r="C20" s="157"/>
      <c r="D20" s="157"/>
      <c r="E20" s="157"/>
      <c r="F20" s="157"/>
      <c r="G20" s="240" t="str">
        <f>IF(SUM(C20:F20)=0,"",SUM(C20:F20))</f>
        <v/>
      </c>
      <c r="H20" s="149" t="str">
        <f>IF(G20&lt;=$O$11, G20/$O$11,"")</f>
        <v/>
      </c>
      <c r="I20" s="150" t="s">
        <v>13</v>
      </c>
      <c r="J20" s="155"/>
      <c r="K20" s="155"/>
      <c r="L20" s="155"/>
      <c r="M20" s="155"/>
      <c r="N20" s="151" t="str">
        <f t="shared" si="0"/>
        <v/>
      </c>
      <c r="O20" s="149" t="str">
        <f t="shared" si="1"/>
        <v/>
      </c>
    </row>
    <row r="21" spans="1:75" ht="22.5" customHeight="1" x14ac:dyDescent="0.2">
      <c r="A21" s="421" t="s">
        <v>183</v>
      </c>
      <c r="B21" s="422"/>
      <c r="C21" s="157"/>
      <c r="D21" s="157"/>
      <c r="E21" s="157"/>
      <c r="F21" s="157"/>
      <c r="G21" s="240">
        <f>SUM(C21:F21)</f>
        <v>0</v>
      </c>
      <c r="H21" s="149" t="e">
        <f>IF(G21&lt;=$O$11, G21/$G$18,"")</f>
        <v>#DIV/0!</v>
      </c>
      <c r="I21" s="150" t="s">
        <v>184</v>
      </c>
      <c r="J21" s="155"/>
      <c r="K21" s="155"/>
      <c r="L21" s="155"/>
      <c r="M21" s="155"/>
      <c r="N21" s="151" t="str">
        <f t="shared" si="0"/>
        <v/>
      </c>
      <c r="O21" s="149" t="str">
        <f t="shared" si="1"/>
        <v/>
      </c>
    </row>
    <row r="22" spans="1:75" ht="22.5" customHeight="1" x14ac:dyDescent="0.2">
      <c r="A22" s="421" t="s">
        <v>185</v>
      </c>
      <c r="B22" s="422"/>
      <c r="C22" s="157"/>
      <c r="D22" s="157"/>
      <c r="E22" s="157"/>
      <c r="F22" s="157"/>
      <c r="G22" s="240">
        <f>SUM(C22:F22)</f>
        <v>0</v>
      </c>
      <c r="H22" s="149" t="e">
        <f>IF(G22&lt;=$O$11, G22/$G$18,"")</f>
        <v>#DIV/0!</v>
      </c>
      <c r="I22" s="150" t="s">
        <v>14</v>
      </c>
      <c r="J22" s="155"/>
      <c r="K22" s="155"/>
      <c r="L22" s="155"/>
      <c r="M22" s="155"/>
      <c r="N22" s="151" t="str">
        <f t="shared" si="0"/>
        <v/>
      </c>
      <c r="O22" s="149" t="str">
        <f t="shared" si="1"/>
        <v/>
      </c>
    </row>
    <row r="23" spans="1:75" ht="22.5" customHeight="1" x14ac:dyDescent="0.2">
      <c r="A23" s="421" t="s">
        <v>186</v>
      </c>
      <c r="B23" s="422"/>
      <c r="C23" s="157"/>
      <c r="D23" s="157"/>
      <c r="E23" s="157"/>
      <c r="F23" s="157"/>
      <c r="G23" s="240">
        <f>SUM(C23:F23)</f>
        <v>0</v>
      </c>
      <c r="H23" s="149" t="e">
        <f>IF(G23&lt;=$O$11, G23/$G$18,"")</f>
        <v>#DIV/0!</v>
      </c>
      <c r="I23" s="150" t="s">
        <v>167</v>
      </c>
      <c r="J23" s="155"/>
      <c r="K23" s="155"/>
      <c r="L23" s="155"/>
      <c r="M23" s="155"/>
      <c r="N23" s="151" t="str">
        <f t="shared" si="0"/>
        <v/>
      </c>
      <c r="O23" s="149" t="str">
        <f t="shared" si="1"/>
        <v/>
      </c>
      <c r="BW23" s="122" t="s">
        <v>275</v>
      </c>
    </row>
    <row r="24" spans="1:75" ht="22.5" customHeight="1" thickBot="1" x14ac:dyDescent="0.25">
      <c r="A24" s="416" t="s">
        <v>187</v>
      </c>
      <c r="B24" s="417"/>
      <c r="C24" s="158"/>
      <c r="D24" s="158"/>
      <c r="E24" s="158"/>
      <c r="F24" s="158"/>
      <c r="G24" s="282">
        <f>SUM(C24:F24)</f>
        <v>0</v>
      </c>
      <c r="H24" s="283" t="e">
        <f>IF(G24&lt;=$O$11, G24/$G$18,"")</f>
        <v>#DIV/0!</v>
      </c>
      <c r="I24" s="150" t="s">
        <v>15</v>
      </c>
      <c r="J24" s="155"/>
      <c r="K24" s="155"/>
      <c r="L24" s="155"/>
      <c r="M24" s="155"/>
      <c r="N24" s="151" t="str">
        <f t="shared" si="0"/>
        <v/>
      </c>
      <c r="O24" s="149" t="str">
        <f t="shared" si="1"/>
        <v/>
      </c>
      <c r="BW24" s="122" t="s">
        <v>273</v>
      </c>
    </row>
    <row r="25" spans="1:75" ht="22.5" customHeight="1" x14ac:dyDescent="0.2">
      <c r="A25" s="2"/>
      <c r="B25" s="2"/>
      <c r="C25" s="414" t="str">
        <f>IF(C23+C24=0,"",IF(OR(C23+C24&lt;&gt;C18,C24&lt;C22),"ERROR",""))</f>
        <v/>
      </c>
      <c r="D25" s="414" t="str">
        <f>IF(D23+D24=0,"",IF(OR(D23+D24&lt;&gt;D18,D24&lt;D22),"ERROR",""))</f>
        <v/>
      </c>
      <c r="E25" s="414" t="str">
        <f>IF(E23+E24=0,"",IF(OR(E23+E24&lt;&gt;E18,E24&lt;E22),"ERROR",""))</f>
        <v/>
      </c>
      <c r="F25" s="414" t="str">
        <f>IF(F23+F24=0,"",IF(OR(F23+F24&lt;&gt;F18,F24&lt;F22),"ERROR",""))</f>
        <v/>
      </c>
      <c r="G25" s="414" t="str">
        <f>IF(G23+G24=0,"",IF(OR(G23+G24&lt;&gt;G18,G24&lt;G22),"ERROR",""))</f>
        <v/>
      </c>
      <c r="H25" s="408" t="str">
        <f>IF(G21+G22&lt;&gt;0,IF(G21+G22=G23+G24,100%,"ERROR"),"")</f>
        <v/>
      </c>
      <c r="I25" s="150" t="s">
        <v>16</v>
      </c>
      <c r="J25" s="155"/>
      <c r="K25" s="155"/>
      <c r="L25" s="155"/>
      <c r="M25" s="155"/>
      <c r="N25" s="151" t="str">
        <f t="shared" si="0"/>
        <v/>
      </c>
      <c r="O25" s="149" t="str">
        <f t="shared" si="1"/>
        <v/>
      </c>
      <c r="BW25" s="122" t="s">
        <v>277</v>
      </c>
    </row>
    <row r="26" spans="1:75" ht="22.5" customHeight="1" thickBot="1" x14ac:dyDescent="0.25">
      <c r="A26" s="2"/>
      <c r="B26" s="2"/>
      <c r="C26" s="415"/>
      <c r="D26" s="415"/>
      <c r="E26" s="415"/>
      <c r="F26" s="415"/>
      <c r="G26" s="415"/>
      <c r="H26" s="409"/>
      <c r="I26" s="152" t="s">
        <v>17</v>
      </c>
      <c r="J26" s="156"/>
      <c r="K26" s="156"/>
      <c r="L26" s="156"/>
      <c r="M26" s="156"/>
      <c r="N26" s="284" t="str">
        <f t="shared" si="0"/>
        <v/>
      </c>
      <c r="O26" s="283" t="str">
        <f t="shared" si="1"/>
        <v/>
      </c>
      <c r="BW26" s="122" t="s">
        <v>274</v>
      </c>
    </row>
    <row r="27" spans="1:75" ht="22.5" customHeight="1" x14ac:dyDescent="0.2">
      <c r="A27" s="2"/>
      <c r="B27" s="154"/>
      <c r="C27" s="154"/>
      <c r="D27" s="154"/>
      <c r="E27" s="154"/>
      <c r="F27" s="154"/>
      <c r="G27" s="154"/>
      <c r="H27" s="154"/>
      <c r="I27" s="153"/>
      <c r="J27" s="410" t="str">
        <f>IF(SUM(J18:J26)=0,"",IF(OR(SUM(J18:J26)&lt;&gt;C18,J26&lt;&gt;C24),"ERROR",""))</f>
        <v/>
      </c>
      <c r="K27" s="410" t="str">
        <f>IF(SUM(K18:K26)=0,"",IF(OR(SUM(K18:K26)&lt;&gt;D18,K26&lt;&gt;D24),"ERROR",""))</f>
        <v/>
      </c>
      <c r="L27" s="410" t="str">
        <f>IF(SUM(L18:L26)=0,"",IF(OR(SUM(L18:L26)&lt;&gt;E18,L26&lt;&gt;E24),"ERROR",""))</f>
        <v/>
      </c>
      <c r="M27" s="410" t="str">
        <f>IF(SUM(M18:M26)=0,"",IF(OR(SUM(M18:M26)&lt;&gt;F18,M26&lt;&gt;F24),"ERROR",""))</f>
        <v/>
      </c>
      <c r="N27" s="412">
        <f>IF(G18=SUM(N18:N26),SUM(N18:N26), "ERROR")</f>
        <v>0</v>
      </c>
      <c r="O27" s="406">
        <f>SUM(O18:O26)</f>
        <v>0</v>
      </c>
    </row>
    <row r="28" spans="1:75" ht="22.5" customHeight="1" x14ac:dyDescent="0.3">
      <c r="A28" s="213"/>
      <c r="B28" s="213"/>
      <c r="C28" s="213"/>
      <c r="D28" s="213"/>
      <c r="E28" s="213"/>
      <c r="F28" s="213"/>
      <c r="G28" s="213"/>
      <c r="H28" s="213"/>
      <c r="I28" s="214"/>
      <c r="J28" s="411"/>
      <c r="K28" s="411"/>
      <c r="L28" s="411"/>
      <c r="M28" s="411"/>
      <c r="N28" s="413"/>
      <c r="O28" s="407"/>
    </row>
    <row r="29" spans="1:75" ht="22.5" customHeight="1" x14ac:dyDescent="0.3">
      <c r="A29" s="161" t="s">
        <v>197</v>
      </c>
      <c r="B29" s="213"/>
      <c r="C29" s="213"/>
      <c r="D29" s="63">
        <f>C13</f>
        <v>0</v>
      </c>
      <c r="E29" s="213"/>
      <c r="F29" s="213"/>
      <c r="G29" s="213"/>
      <c r="H29" s="213"/>
      <c r="I29" s="214"/>
      <c r="J29" s="214"/>
      <c r="K29" s="214"/>
      <c r="L29" s="214"/>
      <c r="M29" s="214"/>
      <c r="N29" s="215"/>
      <c r="O29" s="216"/>
    </row>
    <row r="30" spans="1:75" ht="22.5" customHeight="1" x14ac:dyDescent="0.3">
      <c r="A30" s="161"/>
      <c r="B30" s="213"/>
      <c r="C30" s="213"/>
      <c r="D30" s="63"/>
      <c r="E30" s="213"/>
      <c r="F30" s="213"/>
      <c r="G30" s="213"/>
      <c r="H30" s="213"/>
      <c r="I30" s="214"/>
      <c r="J30" s="214"/>
      <c r="K30" s="214"/>
      <c r="L30" s="214"/>
      <c r="M30" s="214"/>
      <c r="N30" s="215"/>
      <c r="O30" s="216"/>
    </row>
    <row r="31" spans="1:75" ht="22.5" customHeight="1" x14ac:dyDescent="0.3">
      <c r="A31" s="161"/>
      <c r="B31" s="213"/>
      <c r="C31" s="213"/>
      <c r="D31" s="63"/>
      <c r="E31" s="213"/>
      <c r="F31" s="213"/>
      <c r="G31" s="213"/>
      <c r="H31" s="213"/>
      <c r="I31" s="214"/>
      <c r="J31" s="214"/>
      <c r="K31" s="214"/>
      <c r="L31" s="214"/>
      <c r="M31" s="214"/>
      <c r="N31" s="215"/>
      <c r="O31" s="216"/>
    </row>
    <row r="32" spans="1:75" ht="13.5" customHeight="1" x14ac:dyDescent="0.3">
      <c r="A32" s="213"/>
      <c r="B32" s="213"/>
      <c r="C32" s="213"/>
      <c r="D32" s="213"/>
      <c r="E32" s="213"/>
      <c r="F32" s="213"/>
      <c r="G32" s="213"/>
      <c r="H32" s="213"/>
      <c r="I32" s="214"/>
      <c r="J32" s="214"/>
      <c r="K32" s="214"/>
      <c r="L32" s="214"/>
      <c r="M32" s="214"/>
      <c r="N32" s="215"/>
      <c r="O32" s="216"/>
    </row>
    <row r="33" spans="1:15" ht="30.75" customHeight="1" x14ac:dyDescent="0.3">
      <c r="A33" s="219" t="s">
        <v>276</v>
      </c>
      <c r="B33" s="213"/>
      <c r="C33" s="427" t="s">
        <v>277</v>
      </c>
      <c r="D33" s="427"/>
      <c r="E33" s="427"/>
      <c r="F33" s="427"/>
      <c r="G33" s="427"/>
      <c r="H33" s="427"/>
      <c r="I33" s="281"/>
      <c r="J33" s="219"/>
      <c r="K33" s="222"/>
      <c r="L33" s="222"/>
      <c r="M33" s="221"/>
      <c r="N33" s="125"/>
      <c r="O33" s="216"/>
    </row>
  </sheetData>
  <sheetProtection password="8D19" sheet="1" selectLockedCells="1"/>
  <mergeCells count="40">
    <mergeCell ref="C33:H33"/>
    <mergeCell ref="A1:B1"/>
    <mergeCell ref="A2:G2"/>
    <mergeCell ref="A6:O7"/>
    <mergeCell ref="A9:B9"/>
    <mergeCell ref="C9:H10"/>
    <mergeCell ref="I9:N10"/>
    <mergeCell ref="O9:O10"/>
    <mergeCell ref="A10:B10"/>
    <mergeCell ref="A20:B20"/>
    <mergeCell ref="A11:B12"/>
    <mergeCell ref="C11:H11"/>
    <mergeCell ref="I11:N12"/>
    <mergeCell ref="O11:O12"/>
    <mergeCell ref="A13:B14"/>
    <mergeCell ref="C13:H14"/>
    <mergeCell ref="I13:N14"/>
    <mergeCell ref="O13:O14"/>
    <mergeCell ref="C15:O15"/>
    <mergeCell ref="A22:B22"/>
    <mergeCell ref="A23:B23"/>
    <mergeCell ref="A15:B15"/>
    <mergeCell ref="A24:B24"/>
    <mergeCell ref="A16:B16"/>
    <mergeCell ref="A17:B17"/>
    <mergeCell ref="A18:B18"/>
    <mergeCell ref="A19:B19"/>
    <mergeCell ref="A21:B21"/>
    <mergeCell ref="G25:G26"/>
    <mergeCell ref="C25:C26"/>
    <mergeCell ref="D25:D26"/>
    <mergeCell ref="E25:E26"/>
    <mergeCell ref="F25:F26"/>
    <mergeCell ref="O27:O28"/>
    <mergeCell ref="H25:H26"/>
    <mergeCell ref="K27:K28"/>
    <mergeCell ref="L27:L28"/>
    <mergeCell ref="M27:M28"/>
    <mergeCell ref="N27:N28"/>
    <mergeCell ref="J27:J28"/>
  </mergeCells>
  <conditionalFormatting sqref="C25:C26">
    <cfRule type="cellIs" dxfId="9" priority="10" stopIfTrue="1" operator="equal">
      <formula>"ERROR"</formula>
    </cfRule>
  </conditionalFormatting>
  <conditionalFormatting sqref="D25:F26">
    <cfRule type="cellIs" dxfId="8" priority="9" stopIfTrue="1" operator="equal">
      <formula>"ERROR"</formula>
    </cfRule>
  </conditionalFormatting>
  <conditionalFormatting sqref="H25">
    <cfRule type="cellIs" dxfId="7" priority="3" stopIfTrue="1" operator="notEqual">
      <formula>1</formula>
    </cfRule>
    <cfRule type="cellIs" dxfId="6" priority="8" stopIfTrue="1" operator="equal">
      <formula>"ERROR"</formula>
    </cfRule>
  </conditionalFormatting>
  <conditionalFormatting sqref="J27:J28">
    <cfRule type="cellIs" dxfId="5" priority="7" stopIfTrue="1" operator="equal">
      <formula>"ERROR"</formula>
    </cfRule>
  </conditionalFormatting>
  <conditionalFormatting sqref="K27:M28">
    <cfRule type="cellIs" dxfId="4" priority="6" stopIfTrue="1" operator="equal">
      <formula>"ERROR"</formula>
    </cfRule>
  </conditionalFormatting>
  <conditionalFormatting sqref="N27">
    <cfRule type="cellIs" dxfId="3" priority="5" stopIfTrue="1" operator="equal">
      <formula>"ERROR"</formula>
    </cfRule>
  </conditionalFormatting>
  <conditionalFormatting sqref="O27">
    <cfRule type="cellIs" dxfId="2" priority="4" stopIfTrue="1" operator="notEqual">
      <formula>1</formula>
    </cfRule>
  </conditionalFormatting>
  <conditionalFormatting sqref="C25:G26">
    <cfRule type="cellIs" dxfId="1" priority="2" stopIfTrue="1" operator="equal">
      <formula>"ERROR"</formula>
    </cfRule>
  </conditionalFormatting>
  <conditionalFormatting sqref="H25:H26">
    <cfRule type="cellIs" dxfId="0" priority="1" stopIfTrue="1" operator="equal">
      <formula>"ERROR"</formula>
    </cfRule>
  </conditionalFormatting>
  <dataValidations count="2">
    <dataValidation type="list" allowBlank="1" showInputMessage="1" showErrorMessage="1" sqref="K33" xr:uid="{00000000-0002-0000-0100-000000000000}">
      <formula1>#REF!</formula1>
    </dataValidation>
    <dataValidation type="list" allowBlank="1" showInputMessage="1" showErrorMessage="1" sqref="C33:H33" xr:uid="{00000000-0002-0000-0100-000001000000}">
      <formula1>$BW$23:$BW$26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4"/>
  <sheetViews>
    <sheetView showGridLines="0" view="pageBreakPreview" zoomScale="68" zoomScaleNormal="115" zoomScaleSheetLayoutView="68" workbookViewId="0">
      <selection activeCell="D6" sqref="D6"/>
    </sheetView>
  </sheetViews>
  <sheetFormatPr defaultRowHeight="12.75" x14ac:dyDescent="0.2"/>
  <cols>
    <col min="1" max="1" width="3.28515625" style="166" customWidth="1"/>
    <col min="2" max="2" width="9.5703125" style="167" customWidth="1"/>
    <col min="3" max="3" width="33.42578125" style="166" bestFit="1" customWidth="1"/>
    <col min="4" max="8" width="18.7109375" style="167" customWidth="1"/>
    <col min="9" max="13" width="18.7109375" style="166" customWidth="1"/>
    <col min="14" max="14" width="12.7109375" style="166" hidden="1" customWidth="1"/>
    <col min="15" max="15" width="7.5703125" style="166" hidden="1" customWidth="1"/>
    <col min="16" max="17" width="9.140625" style="166" hidden="1" customWidth="1"/>
    <col min="18" max="23" width="9.140625" style="166" customWidth="1"/>
    <col min="24" max="24" width="23.7109375" style="166" customWidth="1"/>
    <col min="25" max="28" width="9.140625" style="166" customWidth="1"/>
    <col min="29" max="16384" width="9.140625" style="166"/>
  </cols>
  <sheetData>
    <row r="1" spans="1:28" ht="18.75" x14ac:dyDescent="0.25">
      <c r="A1" s="443">
        <f>'Result Statistics'!C9</f>
        <v>0</v>
      </c>
      <c r="B1" s="443"/>
      <c r="C1" s="443"/>
      <c r="D1" s="443"/>
      <c r="E1" s="443"/>
      <c r="F1" s="443"/>
      <c r="G1" s="443"/>
      <c r="H1" s="443"/>
      <c r="I1" s="202"/>
      <c r="J1" s="202"/>
      <c r="K1" s="202"/>
      <c r="L1" s="202"/>
      <c r="M1" s="202"/>
    </row>
    <row r="2" spans="1:28" ht="18.75" x14ac:dyDescent="0.25">
      <c r="A2" s="447">
        <f>'CAR-CS'!A28:O28</f>
        <v>0</v>
      </c>
      <c r="B2" s="447"/>
      <c r="C2" s="447"/>
      <c r="D2" s="447"/>
      <c r="E2" s="447"/>
      <c r="F2" s="447"/>
      <c r="G2" s="447"/>
      <c r="H2" s="447"/>
      <c r="I2" s="202"/>
      <c r="J2" s="202"/>
      <c r="K2" s="202"/>
      <c r="L2" s="202"/>
      <c r="M2" s="202"/>
    </row>
    <row r="3" spans="1:28" x14ac:dyDescent="0.2">
      <c r="A3" s="444" t="s">
        <v>258</v>
      </c>
      <c r="B3" s="444"/>
      <c r="C3" s="444"/>
      <c r="D3" s="444"/>
      <c r="E3" s="444"/>
      <c r="F3" s="444"/>
      <c r="G3" s="444"/>
      <c r="H3" s="444"/>
      <c r="I3" s="203"/>
      <c r="J3" s="203"/>
      <c r="K3" s="203"/>
      <c r="L3" s="203"/>
      <c r="M3" s="203"/>
    </row>
    <row r="4" spans="1:28" x14ac:dyDescent="0.2">
      <c r="A4" s="445">
        <f>'CAR-CS'!A24:O24</f>
        <v>0</v>
      </c>
      <c r="B4" s="445"/>
      <c r="C4" s="445"/>
      <c r="D4" s="445"/>
      <c r="E4" s="445"/>
      <c r="F4" s="445"/>
      <c r="G4" s="445"/>
      <c r="H4" s="445"/>
      <c r="I4" s="204"/>
      <c r="J4" s="204"/>
      <c r="K4" s="204"/>
      <c r="L4" s="204"/>
      <c r="M4" s="204"/>
    </row>
    <row r="5" spans="1:28" x14ac:dyDescent="0.2">
      <c r="A5" s="212"/>
      <c r="B5" s="212"/>
      <c r="C5" s="212"/>
      <c r="D5" s="212"/>
      <c r="E5" s="212"/>
      <c r="F5" s="212"/>
      <c r="G5" s="212"/>
      <c r="H5" s="212"/>
      <c r="I5" s="204"/>
      <c r="J5" s="204"/>
      <c r="K5" s="204"/>
      <c r="L5" s="204"/>
      <c r="M5" s="204"/>
      <c r="N5" s="207"/>
      <c r="O5" s="207"/>
      <c r="P5" s="207"/>
    </row>
    <row r="6" spans="1:28" x14ac:dyDescent="0.2">
      <c r="A6" s="446" t="s">
        <v>241</v>
      </c>
      <c r="B6" s="446"/>
      <c r="C6" s="446"/>
      <c r="D6" s="173"/>
      <c r="I6" s="167"/>
      <c r="N6" s="207" t="s">
        <v>242</v>
      </c>
      <c r="O6" s="207"/>
      <c r="P6" s="208"/>
      <c r="Q6" s="179"/>
      <c r="R6" s="179"/>
      <c r="S6" s="179"/>
      <c r="T6" s="179"/>
      <c r="U6" s="179"/>
      <c r="V6" s="179"/>
      <c r="W6" s="179"/>
      <c r="X6" s="179"/>
      <c r="Y6" s="179"/>
      <c r="Z6" s="179"/>
      <c r="AA6" s="179"/>
      <c r="AB6" s="179"/>
    </row>
    <row r="7" spans="1:28" x14ac:dyDescent="0.2">
      <c r="A7" s="451" t="s">
        <v>229</v>
      </c>
      <c r="B7" s="452"/>
      <c r="C7" s="453"/>
      <c r="D7" s="172"/>
      <c r="E7" s="172"/>
      <c r="F7" s="172"/>
      <c r="G7" s="172"/>
      <c r="H7" s="172"/>
      <c r="I7" s="172"/>
      <c r="J7" s="172"/>
      <c r="K7" s="172"/>
      <c r="L7" s="172"/>
      <c r="M7" s="173"/>
      <c r="N7" s="241" t="s">
        <v>218</v>
      </c>
      <c r="O7" s="272" t="s">
        <v>33</v>
      </c>
      <c r="P7" s="207"/>
      <c r="Q7" s="197"/>
      <c r="R7" s="179"/>
      <c r="S7" s="179"/>
      <c r="T7" s="179"/>
      <c r="U7" s="179"/>
      <c r="V7" s="179"/>
      <c r="W7" s="179"/>
      <c r="X7" s="179"/>
      <c r="Y7" s="179"/>
      <c r="Z7" s="179"/>
      <c r="AA7" s="179"/>
      <c r="AB7" s="179"/>
    </row>
    <row r="8" spans="1:28" x14ac:dyDescent="0.2">
      <c r="A8" s="451" t="s">
        <v>250</v>
      </c>
      <c r="B8" s="452"/>
      <c r="C8" s="453"/>
      <c r="D8" s="173"/>
      <c r="E8" s="173"/>
      <c r="F8" s="173"/>
      <c r="G8" s="173"/>
      <c r="H8" s="173"/>
      <c r="I8" s="173"/>
      <c r="J8" s="173"/>
      <c r="K8" s="173"/>
      <c r="L8" s="173"/>
      <c r="M8" s="173"/>
      <c r="N8" s="241" t="s">
        <v>217</v>
      </c>
      <c r="O8" s="272" t="s">
        <v>34</v>
      </c>
      <c r="P8" s="201"/>
      <c r="Q8" s="197"/>
      <c r="R8" s="179"/>
      <c r="S8" s="179"/>
      <c r="T8" s="179"/>
      <c r="U8" s="179"/>
      <c r="V8" s="179"/>
      <c r="W8" s="179"/>
      <c r="X8" s="179"/>
      <c r="Y8" s="179"/>
      <c r="Z8" s="179"/>
      <c r="AA8" s="179"/>
      <c r="AB8" s="179"/>
    </row>
    <row r="9" spans="1:28" x14ac:dyDescent="0.2">
      <c r="A9" s="451" t="s">
        <v>230</v>
      </c>
      <c r="B9" s="452"/>
      <c r="C9" s="453"/>
      <c r="D9" s="173"/>
      <c r="E9" s="173"/>
      <c r="F9" s="173"/>
      <c r="G9" s="173"/>
      <c r="H9" s="173"/>
      <c r="I9" s="173"/>
      <c r="J9" s="173"/>
      <c r="K9" s="173"/>
      <c r="L9" s="173"/>
      <c r="M9" s="173"/>
      <c r="N9" s="241" t="s">
        <v>233</v>
      </c>
      <c r="O9" s="272" t="s">
        <v>35</v>
      </c>
      <c r="P9" s="201"/>
      <c r="Q9" s="197"/>
      <c r="R9" s="179"/>
      <c r="S9" s="179"/>
      <c r="T9" s="179"/>
      <c r="U9" s="179"/>
      <c r="V9" s="179"/>
      <c r="W9" s="179"/>
      <c r="X9" s="179"/>
      <c r="Y9" s="179"/>
      <c r="Z9" s="179"/>
      <c r="AA9" s="179"/>
      <c r="AB9" s="179"/>
    </row>
    <row r="10" spans="1:28" x14ac:dyDescent="0.2">
      <c r="A10" s="193" t="s">
        <v>211</v>
      </c>
      <c r="B10" s="193" t="s">
        <v>210</v>
      </c>
      <c r="C10" s="193" t="s">
        <v>209</v>
      </c>
      <c r="D10" s="194"/>
      <c r="E10" s="194"/>
      <c r="F10" s="194"/>
      <c r="G10" s="194"/>
      <c r="H10" s="194"/>
      <c r="I10" s="194"/>
      <c r="J10" s="195"/>
      <c r="K10" s="195"/>
      <c r="L10" s="195"/>
      <c r="M10" s="195"/>
      <c r="N10" s="241" t="s">
        <v>216</v>
      </c>
      <c r="O10" s="272" t="s">
        <v>37</v>
      </c>
      <c r="P10" s="201"/>
      <c r="Q10" s="197"/>
      <c r="R10" s="179"/>
      <c r="S10" s="179"/>
      <c r="T10" s="179"/>
      <c r="U10" s="179"/>
      <c r="V10" s="179"/>
      <c r="W10" s="179"/>
      <c r="X10" s="179"/>
      <c r="Y10" s="179"/>
      <c r="Z10" s="179"/>
      <c r="AA10" s="179"/>
      <c r="AB10" s="179"/>
    </row>
    <row r="11" spans="1:28" ht="12.75" customHeight="1" x14ac:dyDescent="0.2">
      <c r="A11" s="169">
        <v>1</v>
      </c>
      <c r="B11" s="174"/>
      <c r="C11" s="175"/>
      <c r="D11" s="176"/>
      <c r="E11" s="176"/>
      <c r="F11" s="176"/>
      <c r="G11" s="176"/>
      <c r="H11" s="176"/>
      <c r="I11" s="176"/>
      <c r="J11" s="176"/>
      <c r="K11" s="176"/>
      <c r="L11" s="176"/>
      <c r="M11" s="176"/>
      <c r="N11" s="241" t="s">
        <v>225</v>
      </c>
      <c r="O11" s="272" t="s">
        <v>38</v>
      </c>
      <c r="P11" s="207"/>
      <c r="Q11" s="197"/>
      <c r="R11" s="179"/>
      <c r="S11" s="179"/>
      <c r="T11" s="179"/>
      <c r="U11" s="179"/>
      <c r="V11" s="179"/>
      <c r="W11" s="179"/>
      <c r="X11" s="179"/>
      <c r="Y11" s="179"/>
      <c r="Z11" s="179"/>
      <c r="AA11" s="179"/>
      <c r="AB11" s="179"/>
    </row>
    <row r="12" spans="1:28" ht="12.75" customHeight="1" x14ac:dyDescent="0.2">
      <c r="A12" s="169">
        <v>2</v>
      </c>
      <c r="B12" s="174"/>
      <c r="C12" s="175"/>
      <c r="D12" s="176"/>
      <c r="E12" s="176"/>
      <c r="F12" s="176"/>
      <c r="G12" s="176"/>
      <c r="H12" s="176"/>
      <c r="I12" s="176"/>
      <c r="J12" s="176"/>
      <c r="K12" s="176"/>
      <c r="L12" s="176"/>
      <c r="M12" s="176"/>
      <c r="N12" s="241" t="s">
        <v>224</v>
      </c>
      <c r="O12" s="272" t="s">
        <v>144</v>
      </c>
      <c r="P12" s="207"/>
      <c r="Q12" s="197"/>
      <c r="R12" s="179"/>
      <c r="S12" s="179"/>
      <c r="T12" s="179"/>
      <c r="U12" s="179"/>
      <c r="V12" s="179"/>
      <c r="W12" s="179"/>
      <c r="X12" s="179"/>
      <c r="Y12" s="179"/>
      <c r="Z12" s="179"/>
      <c r="AA12" s="179"/>
      <c r="AB12" s="179"/>
    </row>
    <row r="13" spans="1:28" ht="12.75" customHeight="1" x14ac:dyDescent="0.2">
      <c r="A13" s="169">
        <v>3</v>
      </c>
      <c r="B13" s="174"/>
      <c r="C13" s="175"/>
      <c r="D13" s="176"/>
      <c r="E13" s="176"/>
      <c r="F13" s="176"/>
      <c r="G13" s="176"/>
      <c r="H13" s="176"/>
      <c r="I13" s="176"/>
      <c r="J13" s="176"/>
      <c r="K13" s="176"/>
      <c r="L13" s="176"/>
      <c r="M13" s="176"/>
      <c r="N13" s="241" t="s">
        <v>214</v>
      </c>
      <c r="O13" s="272" t="s">
        <v>145</v>
      </c>
      <c r="P13" s="207"/>
      <c r="Q13" s="197"/>
      <c r="R13" s="179"/>
      <c r="S13" s="179"/>
      <c r="T13" s="179"/>
      <c r="U13" s="179"/>
      <c r="V13" s="179"/>
      <c r="W13" s="179"/>
      <c r="X13" s="179"/>
      <c r="Y13" s="179"/>
      <c r="Z13" s="179"/>
      <c r="AA13" s="179"/>
      <c r="AB13" s="179"/>
    </row>
    <row r="14" spans="1:28" ht="12.75" customHeight="1" x14ac:dyDescent="0.2">
      <c r="A14" s="169">
        <v>4</v>
      </c>
      <c r="B14" s="177"/>
      <c r="C14" s="175"/>
      <c r="D14" s="176"/>
      <c r="E14" s="176"/>
      <c r="F14" s="176"/>
      <c r="G14" s="176"/>
      <c r="H14" s="176"/>
      <c r="I14" s="176"/>
      <c r="J14" s="176"/>
      <c r="K14" s="176"/>
      <c r="L14" s="176"/>
      <c r="M14" s="176"/>
      <c r="N14" s="241" t="s">
        <v>223</v>
      </c>
      <c r="O14" s="272" t="s">
        <v>146</v>
      </c>
      <c r="P14" s="207"/>
      <c r="Q14" s="197"/>
      <c r="R14" s="179"/>
      <c r="S14" s="179"/>
      <c r="T14" s="179"/>
      <c r="U14" s="179"/>
      <c r="V14" s="179"/>
      <c r="W14" s="179"/>
      <c r="X14" s="179"/>
      <c r="Y14" s="179"/>
      <c r="Z14" s="179"/>
      <c r="AA14" s="179"/>
      <c r="AB14" s="179"/>
    </row>
    <row r="15" spans="1:28" ht="12.75" customHeight="1" x14ac:dyDescent="0.2">
      <c r="A15" s="169">
        <v>5</v>
      </c>
      <c r="B15" s="174"/>
      <c r="C15" s="175"/>
      <c r="D15" s="176"/>
      <c r="E15" s="176"/>
      <c r="F15" s="176"/>
      <c r="G15" s="176"/>
      <c r="H15" s="176"/>
      <c r="I15" s="176"/>
      <c r="J15" s="176"/>
      <c r="K15" s="176"/>
      <c r="L15" s="176"/>
      <c r="M15" s="176"/>
      <c r="N15" s="241" t="s">
        <v>220</v>
      </c>
      <c r="O15" s="272" t="s">
        <v>147</v>
      </c>
      <c r="P15" s="201"/>
      <c r="Q15" s="197"/>
      <c r="R15" s="179"/>
      <c r="S15" s="179"/>
      <c r="T15" s="179"/>
      <c r="U15" s="179"/>
      <c r="V15" s="179"/>
      <c r="W15" s="179"/>
      <c r="X15" s="179"/>
      <c r="Y15" s="179"/>
      <c r="Z15" s="179"/>
      <c r="AA15" s="179"/>
      <c r="AB15" s="179"/>
    </row>
    <row r="16" spans="1:28" ht="12.75" customHeight="1" x14ac:dyDescent="0.2">
      <c r="A16" s="169">
        <v>6</v>
      </c>
      <c r="B16" s="174"/>
      <c r="C16" s="175"/>
      <c r="D16" s="176"/>
      <c r="E16" s="176"/>
      <c r="F16" s="176"/>
      <c r="G16" s="176"/>
      <c r="H16" s="176"/>
      <c r="I16" s="176"/>
      <c r="J16" s="176"/>
      <c r="K16" s="176"/>
      <c r="L16" s="176"/>
      <c r="M16" s="176"/>
      <c r="N16" s="241" t="s">
        <v>219</v>
      </c>
      <c r="O16" s="272" t="s">
        <v>148</v>
      </c>
      <c r="P16" s="201"/>
      <c r="Q16" s="197"/>
      <c r="R16" s="179"/>
      <c r="S16" s="179"/>
      <c r="T16" s="179"/>
      <c r="U16" s="179"/>
      <c r="V16" s="179"/>
      <c r="W16" s="179"/>
      <c r="X16" s="179"/>
      <c r="Y16" s="179"/>
      <c r="Z16" s="179"/>
      <c r="AA16" s="179"/>
      <c r="AB16" s="179"/>
    </row>
    <row r="17" spans="1:28" ht="12.75" customHeight="1" x14ac:dyDescent="0.2">
      <c r="A17" s="169">
        <v>7</v>
      </c>
      <c r="B17" s="174"/>
      <c r="C17" s="175"/>
      <c r="D17" s="176"/>
      <c r="E17" s="176"/>
      <c r="F17" s="176"/>
      <c r="G17" s="176"/>
      <c r="H17" s="176"/>
      <c r="I17" s="176"/>
      <c r="J17" s="176"/>
      <c r="K17" s="176"/>
      <c r="L17" s="176"/>
      <c r="M17" s="176"/>
      <c r="N17" s="241" t="s">
        <v>232</v>
      </c>
      <c r="O17" s="242"/>
      <c r="P17" s="201"/>
      <c r="Q17" s="197"/>
      <c r="R17" s="179"/>
      <c r="S17" s="179"/>
      <c r="T17" s="179"/>
      <c r="U17" s="179"/>
      <c r="V17" s="179"/>
      <c r="W17" s="179"/>
      <c r="X17" s="179"/>
      <c r="Y17" s="179"/>
      <c r="Z17" s="179"/>
      <c r="AA17" s="179"/>
      <c r="AB17" s="179"/>
    </row>
    <row r="18" spans="1:28" ht="12.75" customHeight="1" x14ac:dyDescent="0.2">
      <c r="A18" s="169">
        <v>8</v>
      </c>
      <c r="B18" s="174"/>
      <c r="C18" s="175"/>
      <c r="D18" s="176"/>
      <c r="E18" s="176"/>
      <c r="F18" s="176"/>
      <c r="G18" s="176"/>
      <c r="H18" s="176"/>
      <c r="I18" s="176"/>
      <c r="J18" s="176"/>
      <c r="K18" s="176"/>
      <c r="L18" s="176"/>
      <c r="M18" s="176"/>
      <c r="N18" s="207" t="s">
        <v>234</v>
      </c>
      <c r="O18" s="201"/>
      <c r="P18" s="207"/>
      <c r="Q18" s="197"/>
      <c r="R18" s="179"/>
      <c r="S18" s="179"/>
      <c r="T18" s="179"/>
      <c r="U18" s="179"/>
      <c r="V18" s="179"/>
      <c r="W18" s="179"/>
      <c r="X18" s="179"/>
      <c r="Y18" s="179"/>
      <c r="Z18" s="179"/>
      <c r="AA18" s="179"/>
      <c r="AB18" s="179"/>
    </row>
    <row r="19" spans="1:28" ht="12.75" customHeight="1" x14ac:dyDescent="0.2">
      <c r="A19" s="169">
        <v>9</v>
      </c>
      <c r="B19" s="174"/>
      <c r="C19" s="178"/>
      <c r="D19" s="176"/>
      <c r="E19" s="176"/>
      <c r="F19" s="176"/>
      <c r="G19" s="176"/>
      <c r="H19" s="176"/>
      <c r="I19" s="176"/>
      <c r="J19" s="176"/>
      <c r="K19" s="176"/>
      <c r="L19" s="176"/>
      <c r="M19" s="176"/>
      <c r="N19" s="207" t="s">
        <v>235</v>
      </c>
      <c r="O19" s="207"/>
      <c r="P19" s="207"/>
      <c r="Q19" s="197"/>
      <c r="R19" s="179"/>
      <c r="S19" s="179"/>
      <c r="T19" s="179"/>
      <c r="U19" s="179"/>
      <c r="V19" s="179"/>
      <c r="W19" s="179"/>
      <c r="X19" s="179"/>
      <c r="Y19" s="179"/>
      <c r="Z19" s="179"/>
      <c r="AA19" s="179"/>
      <c r="AB19" s="179"/>
    </row>
    <row r="20" spans="1:28" ht="12.75" customHeight="1" x14ac:dyDescent="0.2">
      <c r="A20" s="169">
        <v>10</v>
      </c>
      <c r="B20" s="174"/>
      <c r="C20" s="175"/>
      <c r="D20" s="176"/>
      <c r="E20" s="176"/>
      <c r="F20" s="176"/>
      <c r="G20" s="176"/>
      <c r="H20" s="176"/>
      <c r="I20" s="176"/>
      <c r="J20" s="176"/>
      <c r="K20" s="176"/>
      <c r="L20" s="176"/>
      <c r="M20" s="176"/>
      <c r="N20" s="201" t="s">
        <v>226</v>
      </c>
      <c r="O20" s="201"/>
      <c r="P20" s="207"/>
      <c r="Q20" s="197"/>
      <c r="R20" s="179"/>
      <c r="S20" s="179"/>
      <c r="T20" s="179"/>
      <c r="U20" s="179"/>
      <c r="V20" s="179"/>
      <c r="W20" s="179"/>
      <c r="X20" s="179"/>
      <c r="Y20" s="179"/>
      <c r="Z20" s="179"/>
      <c r="AA20" s="179"/>
      <c r="AB20" s="179"/>
    </row>
    <row r="21" spans="1:28" ht="12.75" customHeight="1" x14ac:dyDescent="0.2">
      <c r="A21" s="169">
        <v>11</v>
      </c>
      <c r="B21" s="174"/>
      <c r="C21" s="175"/>
      <c r="D21" s="176"/>
      <c r="E21" s="176"/>
      <c r="F21" s="176"/>
      <c r="G21" s="176"/>
      <c r="H21" s="176"/>
      <c r="I21" s="176"/>
      <c r="J21" s="176"/>
      <c r="K21" s="176"/>
      <c r="L21" s="176"/>
      <c r="M21" s="176"/>
      <c r="N21" s="201" t="s">
        <v>213</v>
      </c>
      <c r="O21" s="207"/>
      <c r="P21" s="207"/>
      <c r="Q21" s="197"/>
      <c r="R21" s="179"/>
      <c r="S21" s="179"/>
      <c r="T21" s="179"/>
      <c r="U21" s="179"/>
      <c r="V21" s="179"/>
      <c r="W21" s="179"/>
      <c r="X21" s="179"/>
      <c r="Y21" s="179"/>
      <c r="Z21" s="179"/>
      <c r="AA21" s="179"/>
      <c r="AB21" s="179"/>
    </row>
    <row r="22" spans="1:28" ht="12.75" customHeight="1" x14ac:dyDescent="0.2">
      <c r="A22" s="169">
        <v>12</v>
      </c>
      <c r="B22" s="177"/>
      <c r="C22" s="175"/>
      <c r="D22" s="176"/>
      <c r="E22" s="176"/>
      <c r="F22" s="176"/>
      <c r="G22" s="176"/>
      <c r="H22" s="176"/>
      <c r="I22" s="176"/>
      <c r="J22" s="176"/>
      <c r="K22" s="176"/>
      <c r="L22" s="176"/>
      <c r="M22" s="176"/>
      <c r="N22" s="201" t="s">
        <v>215</v>
      </c>
      <c r="O22" s="207"/>
      <c r="P22" s="207"/>
      <c r="Q22" s="197"/>
      <c r="R22" s="179"/>
      <c r="S22" s="179"/>
      <c r="T22" s="179"/>
      <c r="U22" s="179"/>
      <c r="V22" s="179"/>
      <c r="W22" s="179"/>
      <c r="X22" s="179"/>
      <c r="Y22" s="179"/>
      <c r="Z22" s="179"/>
      <c r="AA22" s="179"/>
      <c r="AB22" s="179"/>
    </row>
    <row r="23" spans="1:28" ht="12.75" customHeight="1" x14ac:dyDescent="0.2">
      <c r="A23" s="169">
        <v>13</v>
      </c>
      <c r="B23" s="174"/>
      <c r="C23" s="175"/>
      <c r="D23" s="176"/>
      <c r="E23" s="176"/>
      <c r="F23" s="176"/>
      <c r="G23" s="176"/>
      <c r="H23" s="176"/>
      <c r="I23" s="176"/>
      <c r="J23" s="176"/>
      <c r="K23" s="176"/>
      <c r="L23" s="176"/>
      <c r="M23" s="176"/>
      <c r="N23" s="201" t="s">
        <v>222</v>
      </c>
      <c r="O23" s="201"/>
      <c r="P23" s="207"/>
      <c r="Q23" s="197"/>
      <c r="R23" s="179"/>
      <c r="S23" s="179"/>
      <c r="T23" s="179"/>
      <c r="U23" s="179"/>
      <c r="V23" s="179"/>
      <c r="W23" s="179"/>
      <c r="X23" s="179"/>
      <c r="Y23" s="179"/>
      <c r="Z23" s="179"/>
      <c r="AA23" s="179"/>
      <c r="AB23" s="179"/>
    </row>
    <row r="24" spans="1:28" ht="12.75" customHeight="1" x14ac:dyDescent="0.2">
      <c r="A24" s="169">
        <v>14</v>
      </c>
      <c r="B24" s="177"/>
      <c r="C24" s="178"/>
      <c r="D24" s="176"/>
      <c r="E24" s="176"/>
      <c r="F24" s="176"/>
      <c r="G24" s="176"/>
      <c r="H24" s="176"/>
      <c r="I24" s="176"/>
      <c r="J24" s="176"/>
      <c r="K24" s="176"/>
      <c r="L24" s="176"/>
      <c r="M24" s="176"/>
      <c r="N24" s="201" t="s">
        <v>221</v>
      </c>
      <c r="O24" s="201"/>
      <c r="P24" s="207"/>
      <c r="Q24" s="197"/>
      <c r="R24" s="179"/>
      <c r="S24" s="179"/>
      <c r="T24" s="179"/>
      <c r="U24" s="179"/>
      <c r="V24" s="179"/>
      <c r="W24" s="179"/>
      <c r="X24" s="179"/>
      <c r="Y24" s="179"/>
      <c r="Z24" s="179"/>
      <c r="AA24" s="179"/>
      <c r="AB24" s="179"/>
    </row>
    <row r="25" spans="1:28" ht="12.75" customHeight="1" x14ac:dyDescent="0.2">
      <c r="A25" s="169">
        <v>15</v>
      </c>
      <c r="B25" s="174"/>
      <c r="C25" s="175"/>
      <c r="D25" s="176"/>
      <c r="E25" s="176"/>
      <c r="F25" s="176"/>
      <c r="G25" s="176"/>
      <c r="H25" s="176"/>
      <c r="I25" s="176"/>
      <c r="J25" s="176"/>
      <c r="K25" s="176"/>
      <c r="L25" s="176"/>
      <c r="M25" s="176"/>
      <c r="N25" s="201" t="s">
        <v>231</v>
      </c>
      <c r="O25" s="201"/>
      <c r="P25" s="207"/>
      <c r="Q25" s="179"/>
      <c r="R25" s="179"/>
      <c r="S25" s="179"/>
      <c r="T25" s="179"/>
      <c r="U25" s="179"/>
      <c r="V25" s="179"/>
      <c r="W25" s="179"/>
      <c r="X25" s="179"/>
      <c r="Y25" s="179"/>
      <c r="Z25" s="179"/>
      <c r="AA25" s="179"/>
      <c r="AB25" s="179"/>
    </row>
    <row r="26" spans="1:28" ht="12.75" customHeight="1" x14ac:dyDescent="0.2">
      <c r="A26" s="169">
        <v>16</v>
      </c>
      <c r="B26" s="174"/>
      <c r="C26" s="175"/>
      <c r="D26" s="176"/>
      <c r="E26" s="176"/>
      <c r="F26" s="176"/>
      <c r="G26" s="176"/>
      <c r="H26" s="176"/>
      <c r="I26" s="176"/>
      <c r="J26" s="176"/>
      <c r="K26" s="176"/>
      <c r="L26" s="176"/>
      <c r="M26" s="176"/>
      <c r="N26" s="196"/>
      <c r="O26" s="196"/>
      <c r="P26" s="197"/>
      <c r="Q26" s="179"/>
      <c r="R26" s="179"/>
      <c r="S26" s="179"/>
      <c r="T26" s="179"/>
      <c r="U26" s="179"/>
      <c r="V26" s="179"/>
      <c r="W26" s="179"/>
      <c r="X26" s="179"/>
      <c r="Y26" s="179"/>
      <c r="Z26" s="179"/>
      <c r="AA26" s="179"/>
      <c r="AB26" s="179"/>
    </row>
    <row r="27" spans="1:28" x14ac:dyDescent="0.2">
      <c r="A27" s="169">
        <v>17</v>
      </c>
      <c r="B27" s="174"/>
      <c r="C27" s="175"/>
      <c r="D27" s="176"/>
      <c r="E27" s="176"/>
      <c r="F27" s="176"/>
      <c r="G27" s="176"/>
      <c r="H27" s="176"/>
      <c r="I27" s="176"/>
      <c r="J27" s="176"/>
      <c r="K27" s="176"/>
      <c r="L27" s="176"/>
      <c r="M27" s="176"/>
      <c r="P27" s="179"/>
      <c r="Q27" s="179"/>
      <c r="R27" s="179"/>
      <c r="S27" s="179"/>
      <c r="T27" s="179"/>
      <c r="U27" s="179"/>
      <c r="V27" s="179"/>
      <c r="W27" s="179"/>
      <c r="X27" s="179"/>
      <c r="Y27" s="179"/>
      <c r="Z27" s="179"/>
      <c r="AA27" s="179"/>
      <c r="AB27" s="179"/>
    </row>
    <row r="28" spans="1:28" x14ac:dyDescent="0.2">
      <c r="A28" s="169">
        <v>18</v>
      </c>
      <c r="B28" s="174"/>
      <c r="C28" s="175"/>
      <c r="D28" s="176"/>
      <c r="E28" s="176"/>
      <c r="F28" s="176"/>
      <c r="G28" s="176"/>
      <c r="H28" s="176"/>
      <c r="I28" s="176"/>
      <c r="J28" s="176"/>
      <c r="K28" s="176"/>
      <c r="L28" s="176"/>
      <c r="M28" s="176"/>
      <c r="P28" s="179"/>
      <c r="Q28" s="179"/>
      <c r="R28" s="179"/>
      <c r="S28" s="179"/>
      <c r="T28" s="179"/>
      <c r="U28" s="179"/>
      <c r="V28" s="179"/>
      <c r="W28" s="179"/>
      <c r="X28" s="179"/>
      <c r="Y28" s="179"/>
      <c r="Z28" s="179"/>
      <c r="AA28" s="179"/>
      <c r="AB28" s="179"/>
    </row>
    <row r="29" spans="1:28" ht="11.25" customHeight="1" x14ac:dyDescent="0.2">
      <c r="A29" s="169">
        <v>19</v>
      </c>
      <c r="B29" s="177"/>
      <c r="C29" s="175"/>
      <c r="D29" s="176"/>
      <c r="E29" s="176"/>
      <c r="F29" s="176"/>
      <c r="G29" s="176"/>
      <c r="H29" s="176"/>
      <c r="I29" s="176"/>
      <c r="J29" s="176"/>
      <c r="K29" s="176"/>
      <c r="L29" s="176"/>
      <c r="M29" s="176"/>
    </row>
    <row r="30" spans="1:28" x14ac:dyDescent="0.2">
      <c r="A30" s="169">
        <v>20</v>
      </c>
      <c r="B30" s="174"/>
      <c r="C30" s="175"/>
      <c r="D30" s="176"/>
      <c r="E30" s="176"/>
      <c r="F30" s="176"/>
      <c r="G30" s="176"/>
      <c r="H30" s="176"/>
      <c r="I30" s="176"/>
      <c r="J30" s="176"/>
      <c r="K30" s="176"/>
      <c r="L30" s="176"/>
      <c r="M30" s="176"/>
    </row>
    <row r="31" spans="1:28" x14ac:dyDescent="0.2">
      <c r="A31" s="169">
        <v>21</v>
      </c>
      <c r="B31" s="174"/>
      <c r="C31" s="175"/>
      <c r="D31" s="176"/>
      <c r="E31" s="176"/>
      <c r="F31" s="176"/>
      <c r="G31" s="176"/>
      <c r="H31" s="176"/>
      <c r="I31" s="176"/>
      <c r="J31" s="176"/>
      <c r="K31" s="176"/>
      <c r="L31" s="176"/>
      <c r="M31" s="176"/>
    </row>
    <row r="32" spans="1:28" x14ac:dyDescent="0.2">
      <c r="A32" s="169">
        <v>22</v>
      </c>
      <c r="B32" s="174"/>
      <c r="C32" s="175"/>
      <c r="D32" s="176"/>
      <c r="E32" s="176"/>
      <c r="F32" s="176"/>
      <c r="G32" s="176"/>
      <c r="H32" s="176"/>
      <c r="I32" s="176"/>
      <c r="J32" s="176"/>
      <c r="K32" s="176"/>
      <c r="L32" s="176"/>
      <c r="M32" s="176"/>
    </row>
    <row r="33" spans="1:24" x14ac:dyDescent="0.2">
      <c r="A33" s="169">
        <v>23</v>
      </c>
      <c r="B33" s="174"/>
      <c r="C33" s="175"/>
      <c r="D33" s="176"/>
      <c r="E33" s="176"/>
      <c r="F33" s="176"/>
      <c r="G33" s="176"/>
      <c r="H33" s="176"/>
      <c r="I33" s="176"/>
      <c r="J33" s="176"/>
      <c r="K33" s="176"/>
      <c r="L33" s="176"/>
      <c r="M33" s="176"/>
    </row>
    <row r="34" spans="1:24" x14ac:dyDescent="0.2">
      <c r="A34" s="169">
        <v>24</v>
      </c>
      <c r="B34" s="174"/>
      <c r="C34" s="178"/>
      <c r="D34" s="176"/>
      <c r="E34" s="176"/>
      <c r="F34" s="176"/>
      <c r="G34" s="176"/>
      <c r="H34" s="176"/>
      <c r="I34" s="176"/>
      <c r="J34" s="176"/>
      <c r="K34" s="176"/>
      <c r="L34" s="176"/>
      <c r="M34" s="176"/>
    </row>
    <row r="35" spans="1:24" x14ac:dyDescent="0.2">
      <c r="A35" s="169">
        <v>25</v>
      </c>
      <c r="B35" s="174"/>
      <c r="C35" s="175"/>
      <c r="D35" s="176"/>
      <c r="E35" s="176"/>
      <c r="F35" s="176"/>
      <c r="G35" s="176"/>
      <c r="H35" s="176"/>
      <c r="I35" s="176"/>
      <c r="J35" s="176"/>
      <c r="K35" s="176"/>
      <c r="L35" s="176"/>
      <c r="M35" s="176"/>
    </row>
    <row r="36" spans="1:24" x14ac:dyDescent="0.2">
      <c r="A36" s="169">
        <v>26</v>
      </c>
      <c r="B36" s="174"/>
      <c r="C36" s="175"/>
      <c r="D36" s="176"/>
      <c r="E36" s="176"/>
      <c r="F36" s="176"/>
      <c r="G36" s="176"/>
      <c r="H36" s="176"/>
      <c r="I36" s="176"/>
      <c r="J36" s="176"/>
      <c r="K36" s="176"/>
      <c r="L36" s="176"/>
      <c r="M36" s="176"/>
    </row>
    <row r="37" spans="1:24" ht="12.75" customHeight="1" x14ac:dyDescent="0.2">
      <c r="A37" s="169">
        <v>27</v>
      </c>
      <c r="B37" s="177"/>
      <c r="C37" s="175"/>
      <c r="D37" s="176"/>
      <c r="E37" s="176"/>
      <c r="F37" s="176"/>
      <c r="G37" s="176"/>
      <c r="H37" s="176"/>
      <c r="I37" s="176"/>
      <c r="J37" s="176"/>
      <c r="K37" s="176"/>
      <c r="L37" s="176"/>
      <c r="M37" s="176"/>
    </row>
    <row r="38" spans="1:24" x14ac:dyDescent="0.2">
      <c r="A38" s="169">
        <v>28</v>
      </c>
      <c r="B38" s="174"/>
      <c r="C38" s="175"/>
      <c r="D38" s="176"/>
      <c r="E38" s="176"/>
      <c r="F38" s="176"/>
      <c r="G38" s="176"/>
      <c r="H38" s="176"/>
      <c r="I38" s="176"/>
      <c r="J38" s="176"/>
      <c r="K38" s="176"/>
      <c r="L38" s="176"/>
      <c r="M38" s="176"/>
    </row>
    <row r="39" spans="1:24" ht="12.75" customHeight="1" x14ac:dyDescent="0.2">
      <c r="A39" s="169">
        <v>29</v>
      </c>
      <c r="B39" s="177"/>
      <c r="C39" s="178"/>
      <c r="D39" s="176"/>
      <c r="E39" s="176"/>
      <c r="F39" s="176"/>
      <c r="G39" s="176"/>
      <c r="H39" s="176"/>
      <c r="I39" s="176"/>
      <c r="J39" s="176"/>
      <c r="K39" s="176"/>
      <c r="L39" s="176"/>
      <c r="M39" s="176"/>
    </row>
    <row r="40" spans="1:24" x14ac:dyDescent="0.2">
      <c r="A40" s="169">
        <v>30</v>
      </c>
      <c r="B40" s="174"/>
      <c r="C40" s="175"/>
      <c r="D40" s="176"/>
      <c r="E40" s="176"/>
      <c r="F40" s="176"/>
      <c r="G40" s="176"/>
      <c r="H40" s="176"/>
      <c r="I40" s="176"/>
      <c r="J40" s="176"/>
      <c r="K40" s="176"/>
      <c r="L40" s="176"/>
      <c r="M40" s="176"/>
    </row>
    <row r="41" spans="1:24" ht="36" hidden="1" customHeight="1" x14ac:dyDescent="0.2"/>
    <row r="42" spans="1:24" hidden="1" x14ac:dyDescent="0.2"/>
    <row r="43" spans="1:24" hidden="1" x14ac:dyDescent="0.2">
      <c r="A43" s="166" t="s">
        <v>212</v>
      </c>
      <c r="D43" s="180">
        <f>SUMIFS(D9:M9,D8:M8,D44)</f>
        <v>0</v>
      </c>
      <c r="E43" s="180">
        <f>SUMIFS(D9:M9,D8:M8,E44)</f>
        <v>0</v>
      </c>
      <c r="F43" s="180">
        <f>SUMIFS(D9:M9,D8:M8,F44)</f>
        <v>0</v>
      </c>
      <c r="G43" s="180">
        <f>SUMIFS(D9:M9,D8:M8,G44)</f>
        <v>0</v>
      </c>
      <c r="H43" s="180">
        <f>SUMIFS(D9:M9,D8:M8,H44)</f>
        <v>0</v>
      </c>
      <c r="I43" s="180">
        <f>SUMIFS(D9:M9,D8:M8,I44)</f>
        <v>0</v>
      </c>
      <c r="J43" s="180">
        <f>SUMIFS(D9:M9,D8:M8,J44)</f>
        <v>0</v>
      </c>
      <c r="K43" s="180">
        <f>SUMIFS(D9:M9,D8:M8,K44)</f>
        <v>0</v>
      </c>
      <c r="L43" s="180">
        <f>SUMIFS(D9:M9,D8:M8,L44)</f>
        <v>0</v>
      </c>
      <c r="M43" s="180">
        <f>SUMIFS(D9:M9,D8:M8,M44)</f>
        <v>0</v>
      </c>
      <c r="N43" s="180"/>
      <c r="O43" s="180"/>
      <c r="P43" s="180"/>
      <c r="Q43" s="180"/>
    </row>
    <row r="44" spans="1:24" hidden="1" x14ac:dyDescent="0.2">
      <c r="A44" s="169" t="s">
        <v>211</v>
      </c>
      <c r="B44" s="181" t="s">
        <v>210</v>
      </c>
      <c r="C44" s="182" t="s">
        <v>209</v>
      </c>
      <c r="D44" s="181" t="s">
        <v>33</v>
      </c>
      <c r="E44" s="181" t="s">
        <v>34</v>
      </c>
      <c r="F44" s="181" t="s">
        <v>35</v>
      </c>
      <c r="G44" s="181" t="s">
        <v>37</v>
      </c>
      <c r="H44" s="181" t="s">
        <v>38</v>
      </c>
      <c r="I44" s="181" t="s">
        <v>144</v>
      </c>
      <c r="J44" s="181" t="s">
        <v>145</v>
      </c>
      <c r="K44" s="181" t="s">
        <v>146</v>
      </c>
      <c r="L44" s="181" t="s">
        <v>147</v>
      </c>
      <c r="M44" s="183" t="s">
        <v>148</v>
      </c>
      <c r="N44" s="183"/>
      <c r="O44" s="183"/>
      <c r="P44" s="183"/>
      <c r="Q44" s="183"/>
    </row>
    <row r="45" spans="1:24" hidden="1" x14ac:dyDescent="0.2">
      <c r="A45" s="169">
        <v>1</v>
      </c>
      <c r="B45" s="184">
        <f t="shared" ref="B45:C74" si="0">B11</f>
        <v>0</v>
      </c>
      <c r="C45" s="185">
        <f t="shared" si="0"/>
        <v>0</v>
      </c>
      <c r="D45" s="180">
        <f>SUMIFS(D11:M11,D8:M8,D44)</f>
        <v>0</v>
      </c>
      <c r="E45" s="165">
        <f>SUMIFS(D11:M11,D8:M8,E44)</f>
        <v>0</v>
      </c>
      <c r="F45" s="165">
        <f>SUMIFS(D11:M11,D8:M8,F44)</f>
        <v>0</v>
      </c>
      <c r="G45" s="165">
        <f>SUMIFS(D11:M11,D8:M8,G44)</f>
        <v>0</v>
      </c>
      <c r="H45" s="165">
        <f>SUMIFS(D11:M11,D8:M8,H44)</f>
        <v>0</v>
      </c>
      <c r="I45" s="165">
        <f>SUMIFS(D11:M11,D8:M8,I44)</f>
        <v>0</v>
      </c>
      <c r="J45" s="165">
        <f>SUMIFS(D11:M11,D8:M8,J44)</f>
        <v>0</v>
      </c>
      <c r="K45" s="165">
        <f>SUMIFS(D11:M11,D8:M8,K44)</f>
        <v>0</v>
      </c>
      <c r="L45" s="165">
        <f>SUMIFS(D11:M11,D8:M8,L44)</f>
        <v>0</v>
      </c>
      <c r="M45" s="165">
        <f>SUMIFS(D11:M11,D8:M8,M44)</f>
        <v>0</v>
      </c>
      <c r="N45" s="165"/>
      <c r="O45" s="165"/>
      <c r="P45" s="165"/>
      <c r="Q45" s="165"/>
    </row>
    <row r="46" spans="1:24" hidden="1" x14ac:dyDescent="0.2">
      <c r="A46" s="169">
        <v>2</v>
      </c>
      <c r="B46" s="184">
        <f t="shared" si="0"/>
        <v>0</v>
      </c>
      <c r="C46" s="185">
        <f t="shared" si="0"/>
        <v>0</v>
      </c>
      <c r="D46" s="180">
        <f>SUMIFS(D12:M12,D8:M8,D44)</f>
        <v>0</v>
      </c>
      <c r="E46" s="165">
        <f>SUMIFS(D12:M12,D8:M8,E44)</f>
        <v>0</v>
      </c>
      <c r="F46" s="165">
        <f>SUMIFS(D12:M12,D8:M8,F44)</f>
        <v>0</v>
      </c>
      <c r="G46" s="165">
        <f>SUMIFS(D12:M12,D8:M8,G44)</f>
        <v>0</v>
      </c>
      <c r="H46" s="165">
        <f>SUMIFS(D12:M12,D8:M8,H44)</f>
        <v>0</v>
      </c>
      <c r="I46" s="165">
        <f>SUMIFS(D12:M12,D8:M8,I44)</f>
        <v>0</v>
      </c>
      <c r="J46" s="165">
        <f>SUMIFS(D12:M12,D8:M8,J44)</f>
        <v>0</v>
      </c>
      <c r="K46" s="165">
        <f>SUMIFS(D12:M12,D8:M8,K44)</f>
        <v>0</v>
      </c>
      <c r="L46" s="165">
        <f>SUMIFS(D12:M12,D8:M8,L44)</f>
        <v>0</v>
      </c>
      <c r="M46" s="165">
        <f>SUMIFS(D12:M12,D8:M8,M44)</f>
        <v>0</v>
      </c>
      <c r="N46" s="165"/>
      <c r="O46" s="165"/>
      <c r="P46" s="165"/>
      <c r="Q46" s="165"/>
      <c r="T46" s="224" t="s">
        <v>33</v>
      </c>
      <c r="U46" s="166" t="e">
        <f>HLOOKUP(T46,D8:K9,2,FALSE)</f>
        <v>#N/A</v>
      </c>
      <c r="V46" s="166" t="e">
        <f>HLOOKUP(T46,E8:L9,2,FALSE)</f>
        <v>#N/A</v>
      </c>
      <c r="W46" s="166" t="e">
        <f>HLOOKUP(T46,F8:M9,2,FALSE)</f>
        <v>#N/A</v>
      </c>
      <c r="X46" s="166" t="e">
        <f>HLOOKUP(T46,G8:M9,2,FALSE)</f>
        <v>#N/A</v>
      </c>
    </row>
    <row r="47" spans="1:24" hidden="1" x14ac:dyDescent="0.2">
      <c r="A47" s="169">
        <v>3</v>
      </c>
      <c r="B47" s="184">
        <f t="shared" si="0"/>
        <v>0</v>
      </c>
      <c r="C47" s="185">
        <f t="shared" si="0"/>
        <v>0</v>
      </c>
      <c r="D47" s="180">
        <f>SUMIFS(D13:M13,D8:M8,D44)</f>
        <v>0</v>
      </c>
      <c r="E47" s="165">
        <f>SUMIFS(D13:M13,D8:M8,E44)</f>
        <v>0</v>
      </c>
      <c r="F47" s="165">
        <f>SUMIFS(D13:M13,D8:M8,F44)</f>
        <v>0</v>
      </c>
      <c r="G47" s="165">
        <f>SUMIFS(D13:M13,D8:M8,G44)</f>
        <v>0</v>
      </c>
      <c r="H47" s="165">
        <f>SUMIFS(D13:M13,D8:M8,H44)</f>
        <v>0</v>
      </c>
      <c r="I47" s="165">
        <f>SUMIFS(D13:M13,D8:M8,I44)</f>
        <v>0</v>
      </c>
      <c r="J47" s="165">
        <f>SUMIFS(D13:M13,D8:M8,J44)</f>
        <v>0</v>
      </c>
      <c r="K47" s="165">
        <f>SUMIFS(D13:M13,D8:M8,K44)</f>
        <v>0</v>
      </c>
      <c r="L47" s="165">
        <f>SUMIFS(D13:M13,D8:M8,L44)</f>
        <v>0</v>
      </c>
      <c r="M47" s="165">
        <f>SUMIFS(D13:M13,D8:M8,M44)</f>
        <v>0</v>
      </c>
      <c r="N47" s="165"/>
      <c r="O47" s="165"/>
      <c r="P47" s="165"/>
      <c r="Q47" s="165"/>
      <c r="T47" s="224" t="s">
        <v>34</v>
      </c>
      <c r="U47" s="166" t="e">
        <f>HLOOKUP(T47,D8:K9,2,FALSE)</f>
        <v>#N/A</v>
      </c>
    </row>
    <row r="48" spans="1:24" hidden="1" x14ac:dyDescent="0.2">
      <c r="A48" s="169">
        <v>4</v>
      </c>
      <c r="B48" s="184">
        <f t="shared" si="0"/>
        <v>0</v>
      </c>
      <c r="C48" s="185">
        <f t="shared" si="0"/>
        <v>0</v>
      </c>
      <c r="D48" s="180">
        <f>SUMIFS(D14:M14,D8:M8,D44)</f>
        <v>0</v>
      </c>
      <c r="E48" s="165">
        <f>SUMIFS(D14:M14,D8:M8,E44)</f>
        <v>0</v>
      </c>
      <c r="F48" s="165">
        <f>SUMIFS(D14:M14,D8:M8,F44)</f>
        <v>0</v>
      </c>
      <c r="G48" s="165">
        <f>SUMIFS(D14:M14,D8:M8,G44)</f>
        <v>0</v>
      </c>
      <c r="H48" s="165">
        <f>SUMIFS(D14:M14,D8:M8,H44)</f>
        <v>0</v>
      </c>
      <c r="I48" s="165">
        <f>SUMIFS(D14:M14,D8:M8,I44)</f>
        <v>0</v>
      </c>
      <c r="J48" s="165">
        <f>SUMIFS(D14:M14,D8:M8,J44)</f>
        <v>0</v>
      </c>
      <c r="K48" s="165">
        <f>SUMIFS(D14:M14,D8:M8,K44)</f>
        <v>0</v>
      </c>
      <c r="L48" s="165">
        <f>SUMIFS(D14:M14,D8:M8,L44)</f>
        <v>0</v>
      </c>
      <c r="M48" s="165">
        <f>SUMIFS(D14:M14,D8:M8,M44)</f>
        <v>0</v>
      </c>
      <c r="N48" s="165"/>
      <c r="O48" s="165"/>
      <c r="P48" s="165"/>
      <c r="Q48" s="165"/>
      <c r="T48" s="224" t="s">
        <v>35</v>
      </c>
      <c r="U48" s="166" t="e">
        <f>HLOOKUP(T48,D8:K9,2,FALSE)</f>
        <v>#N/A</v>
      </c>
    </row>
    <row r="49" spans="1:21" hidden="1" x14ac:dyDescent="0.2">
      <c r="A49" s="169">
        <v>5</v>
      </c>
      <c r="B49" s="184">
        <f t="shared" si="0"/>
        <v>0</v>
      </c>
      <c r="C49" s="185">
        <f t="shared" si="0"/>
        <v>0</v>
      </c>
      <c r="D49" s="180">
        <f>SUMIFS(D15:M15,D8:M8,D44)</f>
        <v>0</v>
      </c>
      <c r="E49" s="165">
        <f>SUMIFS(D15:M15,D8:M8,E44)</f>
        <v>0</v>
      </c>
      <c r="F49" s="165">
        <f>SUMIFS(D15:M15,D8:M8,F44)</f>
        <v>0</v>
      </c>
      <c r="G49" s="165">
        <f>SUMIFS(D15:M15,D8:M8,G44)</f>
        <v>0</v>
      </c>
      <c r="H49" s="165">
        <f>SUMIFS(D15:M15,D8:M8,H44)</f>
        <v>0</v>
      </c>
      <c r="I49" s="165">
        <f>SUMIFS(D15:M15,D8:M8,I44)</f>
        <v>0</v>
      </c>
      <c r="J49" s="165">
        <f>SUMIFS(D15:M15,D8:M8,J44)</f>
        <v>0</v>
      </c>
      <c r="K49" s="165">
        <f>SUMIFS(D15:M15,D8:M8,K44)</f>
        <v>0</v>
      </c>
      <c r="L49" s="165">
        <f>SUMIFS(D15:M15,D8:M8,L44)</f>
        <v>0</v>
      </c>
      <c r="M49" s="165">
        <f>SUMIFS(D15:M15,D8:M8,M44)</f>
        <v>0</v>
      </c>
      <c r="N49" s="165"/>
      <c r="O49" s="165"/>
      <c r="P49" s="165"/>
      <c r="Q49" s="165"/>
      <c r="T49" s="224" t="s">
        <v>37</v>
      </c>
      <c r="U49" s="166" t="e">
        <f>HLOOKUP(T49,D8:K11,2,FALSE)</f>
        <v>#N/A</v>
      </c>
    </row>
    <row r="50" spans="1:21" hidden="1" x14ac:dyDescent="0.2">
      <c r="A50" s="169">
        <v>6</v>
      </c>
      <c r="B50" s="184">
        <f t="shared" si="0"/>
        <v>0</v>
      </c>
      <c r="C50" s="185">
        <f t="shared" si="0"/>
        <v>0</v>
      </c>
      <c r="D50" s="180">
        <f>SUMIFS(D16:M16,D8:M8,D44)</f>
        <v>0</v>
      </c>
      <c r="E50" s="165">
        <f>SUMIFS(D16:M16,D8:M8,E44)</f>
        <v>0</v>
      </c>
      <c r="F50" s="165">
        <f>SUMIFS(D16:M16,D8:M8,F44)</f>
        <v>0</v>
      </c>
      <c r="G50" s="165">
        <f>SUMIFS(D16:M16,D8:M8,G44)</f>
        <v>0</v>
      </c>
      <c r="H50" s="165">
        <f>SUMIFS(D16:M16,D8:M8,H44)</f>
        <v>0</v>
      </c>
      <c r="I50" s="165">
        <f>SUMIFS(D16:M16,D8:M8,I44)</f>
        <v>0</v>
      </c>
      <c r="J50" s="165">
        <f>SUMIFS(D16:M16,D8:M8,J44)</f>
        <v>0</v>
      </c>
      <c r="K50" s="165">
        <f>SUMIFS(D16:M16,D8:M8,K44)</f>
        <v>0</v>
      </c>
      <c r="L50" s="165">
        <f>SUMIFS(D16:M16,D8:M8,L44)</f>
        <v>0</v>
      </c>
      <c r="M50" s="165">
        <f>SUMIFS(D16:M16,D8:M8,M44)</f>
        <v>0</v>
      </c>
      <c r="N50" s="165"/>
      <c r="O50" s="165"/>
      <c r="P50" s="165"/>
      <c r="Q50" s="165"/>
      <c r="T50" s="224" t="s">
        <v>38</v>
      </c>
      <c r="U50" s="166" t="e">
        <f t="shared" ref="U50:U55" si="1">HLOOKUP(T50,D12:K13,2,FALSE)</f>
        <v>#N/A</v>
      </c>
    </row>
    <row r="51" spans="1:21" hidden="1" x14ac:dyDescent="0.2">
      <c r="A51" s="169">
        <v>7</v>
      </c>
      <c r="B51" s="184">
        <f t="shared" si="0"/>
        <v>0</v>
      </c>
      <c r="C51" s="185">
        <f t="shared" si="0"/>
        <v>0</v>
      </c>
      <c r="D51" s="180">
        <f>SUMIFS(D17:M17,D8:M8,D44)</f>
        <v>0</v>
      </c>
      <c r="E51" s="165">
        <f>SUMIFS(D17:M17,D8:M8,E44)</f>
        <v>0</v>
      </c>
      <c r="F51" s="165">
        <f>SUMIFS(D17:M17,D8:M8,F44)</f>
        <v>0</v>
      </c>
      <c r="G51" s="165">
        <f>SUMIFS(D17:M17,D8:M8,G44)</f>
        <v>0</v>
      </c>
      <c r="H51" s="165">
        <f>SUMIFS(D17:M17,D8:M8,H44)</f>
        <v>0</v>
      </c>
      <c r="I51" s="165">
        <f>SUMIFS(D17:M17,D8:M8,I44)</f>
        <v>0</v>
      </c>
      <c r="J51" s="165">
        <f>SUMIFS(D17:M17,D8:M8,J44)</f>
        <v>0</v>
      </c>
      <c r="K51" s="165">
        <f>SUMIFS(D17:M17,D8:M8,K44)</f>
        <v>0</v>
      </c>
      <c r="L51" s="165">
        <f>SUMIFS(D17:M17,D8:M8,L44)</f>
        <v>0</v>
      </c>
      <c r="M51" s="165">
        <f>SUMIFS(D17:M17,D8:M8,M44)</f>
        <v>0</v>
      </c>
      <c r="N51" s="165"/>
      <c r="O51" s="165"/>
      <c r="P51" s="165"/>
      <c r="Q51" s="165"/>
      <c r="T51" s="224" t="s">
        <v>144</v>
      </c>
      <c r="U51" s="166" t="e">
        <f t="shared" si="1"/>
        <v>#N/A</v>
      </c>
    </row>
    <row r="52" spans="1:21" hidden="1" x14ac:dyDescent="0.2">
      <c r="A52" s="169">
        <v>8</v>
      </c>
      <c r="B52" s="184">
        <f t="shared" si="0"/>
        <v>0</v>
      </c>
      <c r="C52" s="185">
        <f t="shared" si="0"/>
        <v>0</v>
      </c>
      <c r="D52" s="180">
        <f>SUMIFS(D18:M18,D8:M8,D44)</f>
        <v>0</v>
      </c>
      <c r="E52" s="165">
        <f>SUMIFS(D18:M18,D8:M8,E44)</f>
        <v>0</v>
      </c>
      <c r="F52" s="165">
        <f>SUMIFS(D18:M18,D8:M8,F44)</f>
        <v>0</v>
      </c>
      <c r="G52" s="165">
        <f>SUMIFS(D18:M18,D8:M8,G44)</f>
        <v>0</v>
      </c>
      <c r="H52" s="165">
        <f>SUMIFS(D18:M18,D8:M8,H44)</f>
        <v>0</v>
      </c>
      <c r="I52" s="165">
        <f>SUMIFS(D18:M18,D8:M8,I44)</f>
        <v>0</v>
      </c>
      <c r="J52" s="165">
        <f>SUMIFS(D18:M18,D8:M8,J44)</f>
        <v>0</v>
      </c>
      <c r="K52" s="165">
        <f>SUMIFS(D18:M18,D8:M8,K44)</f>
        <v>0</v>
      </c>
      <c r="L52" s="165">
        <f>SUMIFS(D18:M18,D8:M8,L44)</f>
        <v>0</v>
      </c>
      <c r="M52" s="165">
        <f>SUMIFS(D18:M18,D8:M8,M44)</f>
        <v>0</v>
      </c>
      <c r="N52" s="165"/>
      <c r="O52" s="165"/>
      <c r="P52" s="165"/>
      <c r="Q52" s="165"/>
      <c r="T52" s="224" t="s">
        <v>145</v>
      </c>
      <c r="U52" s="166" t="e">
        <f t="shared" si="1"/>
        <v>#N/A</v>
      </c>
    </row>
    <row r="53" spans="1:21" hidden="1" x14ac:dyDescent="0.2">
      <c r="A53" s="169">
        <v>9</v>
      </c>
      <c r="B53" s="184">
        <f t="shared" si="0"/>
        <v>0</v>
      </c>
      <c r="C53" s="185">
        <f t="shared" si="0"/>
        <v>0</v>
      </c>
      <c r="D53" s="180">
        <f>SUMIFS(D19:M19,D8:M8,D44)</f>
        <v>0</v>
      </c>
      <c r="E53" s="165">
        <f>SUMIFS(D19:M19,D8:M8,E44)</f>
        <v>0</v>
      </c>
      <c r="F53" s="165">
        <f>SUMIFS(D19:M19,D8:M8,F44)</f>
        <v>0</v>
      </c>
      <c r="G53" s="165">
        <f>SUMIFS(D19:M19,D8:M8,G44)</f>
        <v>0</v>
      </c>
      <c r="H53" s="165">
        <f>SUMIFS(D19:M19,D8:M8,H44)</f>
        <v>0</v>
      </c>
      <c r="I53" s="165">
        <f>SUMIFS(D19:M19,D8:M8,I44)</f>
        <v>0</v>
      </c>
      <c r="J53" s="165">
        <f>SUMIFS(D19:M19,D8:M8,J44)</f>
        <v>0</v>
      </c>
      <c r="K53" s="165">
        <f>SUMIFS(D19:M19,D8:M8,K44)</f>
        <v>0</v>
      </c>
      <c r="L53" s="165">
        <f>SUMIFS(D19:M19,D8:M8,L44)</f>
        <v>0</v>
      </c>
      <c r="M53" s="165">
        <f>SUMIFS(D19:M19,D8:M8,M44)</f>
        <v>0</v>
      </c>
      <c r="N53" s="165"/>
      <c r="O53" s="165"/>
      <c r="P53" s="165"/>
      <c r="Q53" s="165"/>
      <c r="T53" s="224" t="s">
        <v>146</v>
      </c>
      <c r="U53" s="166" t="e">
        <f t="shared" si="1"/>
        <v>#N/A</v>
      </c>
    </row>
    <row r="54" spans="1:21" hidden="1" x14ac:dyDescent="0.2">
      <c r="A54" s="169">
        <v>10</v>
      </c>
      <c r="B54" s="184">
        <f t="shared" si="0"/>
        <v>0</v>
      </c>
      <c r="C54" s="185">
        <f t="shared" si="0"/>
        <v>0</v>
      </c>
      <c r="D54" s="180">
        <f>SUMIFS(D20:M20,D8:M8,D44)</f>
        <v>0</v>
      </c>
      <c r="E54" s="165">
        <f>SUMIFS(D20:M20,D8:M8,E44)</f>
        <v>0</v>
      </c>
      <c r="F54" s="165">
        <f>SUMIFS(D20:M20,D8:M8,F44)</f>
        <v>0</v>
      </c>
      <c r="G54" s="165">
        <f>SUMIFS(D20:M20,D8:M8,G44)</f>
        <v>0</v>
      </c>
      <c r="H54" s="165">
        <f>SUMIFS(D20:M20,D8:M8,H44)</f>
        <v>0</v>
      </c>
      <c r="I54" s="165">
        <f>SUMIFS(D20:M20,D8:M8,I44)</f>
        <v>0</v>
      </c>
      <c r="J54" s="165">
        <f>SUMIFS(D20:M20,D8:M8,J44)</f>
        <v>0</v>
      </c>
      <c r="K54" s="165">
        <f>SUMIFS(D20:M20,D8:M8,K44)</f>
        <v>0</v>
      </c>
      <c r="L54" s="165">
        <f>SUMIFS(D20:M20,D8:M8,L44)</f>
        <v>0</v>
      </c>
      <c r="M54" s="165">
        <f>SUMIFS(D20:M20,D8:M8,M44)</f>
        <v>0</v>
      </c>
      <c r="N54" s="165"/>
      <c r="O54" s="165"/>
      <c r="P54" s="165"/>
      <c r="Q54" s="165"/>
      <c r="T54" s="224" t="s">
        <v>147</v>
      </c>
      <c r="U54" s="166" t="e">
        <f t="shared" si="1"/>
        <v>#N/A</v>
      </c>
    </row>
    <row r="55" spans="1:21" hidden="1" x14ac:dyDescent="0.2">
      <c r="A55" s="169">
        <v>11</v>
      </c>
      <c r="B55" s="184">
        <f t="shared" si="0"/>
        <v>0</v>
      </c>
      <c r="C55" s="185">
        <f t="shared" si="0"/>
        <v>0</v>
      </c>
      <c r="D55" s="180">
        <f>SUMIFS(D21:M21,D8:M8,D44)</f>
        <v>0</v>
      </c>
      <c r="E55" s="165">
        <f>SUMIFS(D21:M21,D8:M8,E44)</f>
        <v>0</v>
      </c>
      <c r="F55" s="165">
        <f>SUMIFS(D21:M21,D8:M8,F44)</f>
        <v>0</v>
      </c>
      <c r="G55" s="165">
        <f>SUMIFS(D21:M21,D8:M8,G44)</f>
        <v>0</v>
      </c>
      <c r="H55" s="165">
        <f>SUMIFS(D21:M21,D8:M8,H44)</f>
        <v>0</v>
      </c>
      <c r="I55" s="165">
        <f>SUMIFS(D21:M21,D8:M8,I44)</f>
        <v>0</v>
      </c>
      <c r="J55" s="165">
        <f>SUMIFS(D21:M21,D8:M8,J44)</f>
        <v>0</v>
      </c>
      <c r="K55" s="165">
        <f>SUMIFS(D21:M21,D8:M8,K44)</f>
        <v>0</v>
      </c>
      <c r="L55" s="165">
        <f>SUMIFS(D21:M21,D8:M8,L44)</f>
        <v>0</v>
      </c>
      <c r="M55" s="165">
        <f>SUMIFS(D21:M21,D8:M8,M44)</f>
        <v>0</v>
      </c>
      <c r="N55" s="165"/>
      <c r="O55" s="165"/>
      <c r="P55" s="165"/>
      <c r="Q55" s="165"/>
      <c r="T55" s="224" t="s">
        <v>148</v>
      </c>
      <c r="U55" s="166" t="e">
        <f t="shared" si="1"/>
        <v>#N/A</v>
      </c>
    </row>
    <row r="56" spans="1:21" hidden="1" x14ac:dyDescent="0.2">
      <c r="A56" s="169">
        <v>12</v>
      </c>
      <c r="B56" s="184">
        <f t="shared" si="0"/>
        <v>0</v>
      </c>
      <c r="C56" s="185">
        <f t="shared" si="0"/>
        <v>0</v>
      </c>
      <c r="D56" s="180">
        <f>SUMIFS(D22:M22,D8:M8,D44)</f>
        <v>0</v>
      </c>
      <c r="E56" s="165">
        <f>SUMIFS(D22:M22,D8:M8,E44)</f>
        <v>0</v>
      </c>
      <c r="F56" s="165">
        <f>SUMIFS(D22:M22,D8:M8,F44)</f>
        <v>0</v>
      </c>
      <c r="G56" s="165">
        <f>SUMIFS(D22:M22,D8:M8,G44)</f>
        <v>0</v>
      </c>
      <c r="H56" s="165">
        <f>SUMIFS(D22:M22,D8:M8,H44)</f>
        <v>0</v>
      </c>
      <c r="I56" s="165">
        <f>SUMIFS(D22:M22,D8:M8,I44)</f>
        <v>0</v>
      </c>
      <c r="J56" s="165">
        <f>SUMIFS(D22:M22,D8:M8,J44)</f>
        <v>0</v>
      </c>
      <c r="K56" s="165">
        <f>SUMIFS(D22:M22,D8:M8,K44)</f>
        <v>0</v>
      </c>
      <c r="L56" s="165">
        <f>SUMIFS(D22:M22,D8:M8,L44)</f>
        <v>0</v>
      </c>
      <c r="M56" s="165">
        <f>SUMIFS(D22:M22,D8:M8,M44)</f>
        <v>0</v>
      </c>
      <c r="N56" s="165"/>
      <c r="O56" s="165"/>
      <c r="P56" s="165"/>
      <c r="Q56" s="165"/>
      <c r="T56" s="224"/>
    </row>
    <row r="57" spans="1:21" hidden="1" x14ac:dyDescent="0.2">
      <c r="A57" s="169">
        <v>13</v>
      </c>
      <c r="B57" s="184">
        <f t="shared" si="0"/>
        <v>0</v>
      </c>
      <c r="C57" s="185">
        <f t="shared" si="0"/>
        <v>0</v>
      </c>
      <c r="D57" s="180">
        <f>SUMIFS(D23:M23,D8:M8,D44)</f>
        <v>0</v>
      </c>
      <c r="E57" s="165">
        <f>SUMIFS(D23:M23,D8:M8,E44)</f>
        <v>0</v>
      </c>
      <c r="F57" s="165">
        <f>SUMIFS(D23:M23,D8:M8,F44)</f>
        <v>0</v>
      </c>
      <c r="G57" s="165">
        <f>SUMIFS(D23:M23,D8:M8,G44)</f>
        <v>0</v>
      </c>
      <c r="H57" s="165">
        <f>SUMIFS(D23:M23,D8:M8,H44)</f>
        <v>0</v>
      </c>
      <c r="I57" s="165">
        <f>SUMIFS(D23:M23,D8:M8,I44)</f>
        <v>0</v>
      </c>
      <c r="J57" s="165">
        <f>SUMIFS(D23:M23,D8:M8,J44)</f>
        <v>0</v>
      </c>
      <c r="K57" s="165">
        <f>SUMIFS(D23:M23,D8:M8,K44)</f>
        <v>0</v>
      </c>
      <c r="L57" s="165">
        <f>SUMIFS(D23:M23,D8:M8,L44)</f>
        <v>0</v>
      </c>
      <c r="M57" s="165">
        <f>SUMIFS(D23:M23,D8:M8,M44)</f>
        <v>0</v>
      </c>
      <c r="N57" s="165"/>
      <c r="O57" s="165"/>
      <c r="P57" s="165"/>
      <c r="Q57" s="165"/>
    </row>
    <row r="58" spans="1:21" hidden="1" x14ac:dyDescent="0.2">
      <c r="A58" s="169">
        <v>14</v>
      </c>
      <c r="B58" s="184">
        <f t="shared" si="0"/>
        <v>0</v>
      </c>
      <c r="C58" s="185">
        <f t="shared" si="0"/>
        <v>0</v>
      </c>
      <c r="D58" s="180">
        <f>SUMIFS(D24:M24,D8:M8,D44)</f>
        <v>0</v>
      </c>
      <c r="E58" s="165">
        <f>SUMIFS(D24:M24,D8:M8,E44)</f>
        <v>0</v>
      </c>
      <c r="F58" s="165">
        <f>SUMIFS(D24:M24,D8:M8,F44)</f>
        <v>0</v>
      </c>
      <c r="G58" s="165">
        <f>SUMIFS(D24:M24,D8:M8,G44)</f>
        <v>0</v>
      </c>
      <c r="H58" s="165">
        <f>SUMIFS(D24:M24,D8:M8,H44)</f>
        <v>0</v>
      </c>
      <c r="I58" s="165">
        <f>SUMIFS(D24:M24,D8:M8,I44)</f>
        <v>0</v>
      </c>
      <c r="J58" s="165">
        <f>SUMIFS(D24:M24,D8:M8,J44)</f>
        <v>0</v>
      </c>
      <c r="K58" s="165">
        <f>SUMIFS(D24:M24,D8:M8,K44)</f>
        <v>0</v>
      </c>
      <c r="L58" s="165">
        <f>SUMIFS(D24:M24,D8:M8,L44)</f>
        <v>0</v>
      </c>
      <c r="M58" s="165">
        <f>SUMIFS(D24:M24,D8:M8,M44)</f>
        <v>0</v>
      </c>
      <c r="N58" s="165"/>
      <c r="O58" s="165"/>
      <c r="P58" s="165"/>
      <c r="Q58" s="165"/>
    </row>
    <row r="59" spans="1:21" hidden="1" x14ac:dyDescent="0.2">
      <c r="A59" s="169">
        <v>15</v>
      </c>
      <c r="B59" s="184">
        <f t="shared" si="0"/>
        <v>0</v>
      </c>
      <c r="C59" s="185">
        <f t="shared" si="0"/>
        <v>0</v>
      </c>
      <c r="D59" s="180">
        <f>SUMIFS(D25:M25,D8:M8,D44)</f>
        <v>0</v>
      </c>
      <c r="E59" s="165">
        <f>SUMIFS(D25:M25,D8:M8,E44)</f>
        <v>0</v>
      </c>
      <c r="F59" s="165">
        <f>SUMIFS(D25:M25,D8:M8,F44)</f>
        <v>0</v>
      </c>
      <c r="G59" s="165">
        <f>SUMIFS(D25:M25,D8:M8,G44)</f>
        <v>0</v>
      </c>
      <c r="H59" s="165">
        <f>SUMIFS(D25:M25,D8:M8,H44)</f>
        <v>0</v>
      </c>
      <c r="I59" s="165">
        <f>SUMIFS(D25:M25,D8:M8,I44)</f>
        <v>0</v>
      </c>
      <c r="J59" s="165">
        <f>SUMIFS(D25:M25,D8:M8,J44)</f>
        <v>0</v>
      </c>
      <c r="K59" s="165">
        <f>SUMIFS(D25:M25,D8:M8,K44)</f>
        <v>0</v>
      </c>
      <c r="L59" s="165">
        <f>SUMIFS(D25:M25,D8:M8,L44)</f>
        <v>0</v>
      </c>
      <c r="M59" s="165">
        <f>SUMIFS(D25:M25,D8:M8,M44)</f>
        <v>0</v>
      </c>
      <c r="N59" s="165"/>
      <c r="O59" s="165"/>
      <c r="P59" s="165"/>
      <c r="Q59" s="165"/>
    </row>
    <row r="60" spans="1:21" hidden="1" x14ac:dyDescent="0.2">
      <c r="A60" s="186">
        <v>16</v>
      </c>
      <c r="B60" s="184">
        <f t="shared" si="0"/>
        <v>0</v>
      </c>
      <c r="C60" s="187">
        <f t="shared" si="0"/>
        <v>0</v>
      </c>
      <c r="D60" s="180">
        <f>SUMIFS(D26:M26,D8:M8,D44)</f>
        <v>0</v>
      </c>
      <c r="E60" s="180">
        <f>SUMIFS(D26:M26,D8:M8,E44)</f>
        <v>0</v>
      </c>
      <c r="F60" s="180">
        <f>SUMIFS(D26:M26,D8:M8,F44)</f>
        <v>0</v>
      </c>
      <c r="G60" s="180">
        <f>SUMIFS(D26:M26,D8:M8,G44)</f>
        <v>0</v>
      </c>
      <c r="H60" s="180">
        <f>SUMIFS(D26:M26,D8:M8,H44)</f>
        <v>0</v>
      </c>
      <c r="I60" s="180">
        <f>SUMIFS(D26:M26,D8:M8,I44)</f>
        <v>0</v>
      </c>
      <c r="J60" s="180">
        <f>SUMIFS(D26:M26,D8:M8,J44)</f>
        <v>0</v>
      </c>
      <c r="K60" s="180">
        <f>SUMIFS(D26:M26,D8:M8,K44)</f>
        <v>0</v>
      </c>
      <c r="L60" s="180">
        <f>SUMIFS(D26:M26,D8:M8,L44)</f>
        <v>0</v>
      </c>
      <c r="M60" s="180">
        <f>SUMIFS(D26:M26,D8:M8,M44)</f>
        <v>0</v>
      </c>
      <c r="N60" s="180"/>
      <c r="O60" s="180"/>
      <c r="P60" s="180"/>
      <c r="Q60" s="180"/>
    </row>
    <row r="61" spans="1:21" hidden="1" x14ac:dyDescent="0.2">
      <c r="A61" s="169">
        <v>17</v>
      </c>
      <c r="B61" s="184">
        <f t="shared" si="0"/>
        <v>0</v>
      </c>
      <c r="C61" s="187">
        <f t="shared" si="0"/>
        <v>0</v>
      </c>
      <c r="D61" s="180">
        <f>SUMIFS(D27:M27,D8:M8,D44)</f>
        <v>0</v>
      </c>
      <c r="E61" s="180">
        <f>SUMIFS(D27:M27,D8:M8,E44)</f>
        <v>0</v>
      </c>
      <c r="F61" s="180">
        <f>SUMIFS(D27:M27,D8:M8,F44)</f>
        <v>0</v>
      </c>
      <c r="G61" s="180">
        <f>SUMIFS(D27:M27,D8:M8,G44)</f>
        <v>0</v>
      </c>
      <c r="H61" s="180">
        <f>SUMIFS(D27:M27,D8:M8,H44)</f>
        <v>0</v>
      </c>
      <c r="I61" s="180">
        <f>SUMIFS(D27:M27,D8:M8,I44)</f>
        <v>0</v>
      </c>
      <c r="J61" s="180">
        <f>SUMIFS(D27:M27,D8:M8,J44)</f>
        <v>0</v>
      </c>
      <c r="K61" s="180">
        <f>SUMIFS(D27:M27,D8:M8,K44)</f>
        <v>0</v>
      </c>
      <c r="L61" s="180">
        <f>SUMIFS(D27:M27,D8:M8,L44)</f>
        <v>0</v>
      </c>
      <c r="M61" s="180">
        <f>SUMIFS(D27:M27,D8:M8,M44)</f>
        <v>0</v>
      </c>
      <c r="N61" s="180"/>
      <c r="O61" s="180"/>
      <c r="P61" s="180"/>
      <c r="Q61" s="180"/>
    </row>
    <row r="62" spans="1:21" hidden="1" x14ac:dyDescent="0.2">
      <c r="A62" s="169">
        <v>18</v>
      </c>
      <c r="B62" s="184">
        <f t="shared" si="0"/>
        <v>0</v>
      </c>
      <c r="C62" s="187">
        <f t="shared" si="0"/>
        <v>0</v>
      </c>
      <c r="D62" s="180">
        <f>SUMIFS(D28:M28,D8:M8,D44)</f>
        <v>0</v>
      </c>
      <c r="E62" s="180">
        <f>SUMIFS(D28:M28,D8:M8,E44)</f>
        <v>0</v>
      </c>
      <c r="F62" s="180">
        <f>SUMIFS(D28:M28,D8:M8,F44)</f>
        <v>0</v>
      </c>
      <c r="G62" s="180">
        <f>SUMIFS(D28:M28,D8:M8,G44)</f>
        <v>0</v>
      </c>
      <c r="H62" s="180">
        <f>SUMIFS(D28:M28,D8:M8,H44)</f>
        <v>0</v>
      </c>
      <c r="I62" s="180">
        <f>SUMIFS(D28:M28,D8:M8,I44)</f>
        <v>0</v>
      </c>
      <c r="J62" s="180">
        <f>SUMIFS(D28:M28,D8:M8,J44)</f>
        <v>0</v>
      </c>
      <c r="K62" s="180">
        <f>SUMIFS(D28:M28,D8:M8,K44)</f>
        <v>0</v>
      </c>
      <c r="L62" s="180">
        <f>SUMIFS(D28:M28,D8:M8,L44)</f>
        <v>0</v>
      </c>
      <c r="M62" s="180">
        <f>SUMIFS(D28:M28,D8:M8,M44)</f>
        <v>0</v>
      </c>
      <c r="N62" s="180"/>
      <c r="O62" s="180"/>
      <c r="P62" s="180"/>
      <c r="Q62" s="180"/>
    </row>
    <row r="63" spans="1:21" hidden="1" x14ac:dyDescent="0.2">
      <c r="A63" s="186">
        <v>19</v>
      </c>
      <c r="B63" s="184">
        <f t="shared" si="0"/>
        <v>0</v>
      </c>
      <c r="C63" s="187">
        <f t="shared" si="0"/>
        <v>0</v>
      </c>
      <c r="D63" s="180">
        <f>SUMIFS(D29:M29,D8:M8,D44)</f>
        <v>0</v>
      </c>
      <c r="E63" s="180">
        <f>SUMIFS(D29:M29,D8:M8,E44)</f>
        <v>0</v>
      </c>
      <c r="F63" s="180">
        <f>SUMIFS(D29:M29,D8:M8,F44)</f>
        <v>0</v>
      </c>
      <c r="G63" s="180">
        <f>SUMIFS(D29:M29,D8:M8,G44)</f>
        <v>0</v>
      </c>
      <c r="H63" s="180">
        <f>SUMIFS(D29:M29,D8:M8,H44)</f>
        <v>0</v>
      </c>
      <c r="I63" s="180">
        <f>SUMIFS(D29:M29,D8:M8,I44)</f>
        <v>0</v>
      </c>
      <c r="J63" s="180">
        <f>SUMIFS(D29:M29,D8:M8,J44)</f>
        <v>0</v>
      </c>
      <c r="K63" s="180">
        <f>SUMIFS(D29:M29,D8:M8,K44)</f>
        <v>0</v>
      </c>
      <c r="L63" s="180">
        <f>SUMIFS(D29:M29,D8:M8,L44)</f>
        <v>0</v>
      </c>
      <c r="M63" s="180">
        <f>SUMIFS(D29:M29,D8:M8,M44)</f>
        <v>0</v>
      </c>
      <c r="N63" s="180"/>
      <c r="O63" s="180"/>
      <c r="P63" s="180"/>
      <c r="Q63" s="180"/>
    </row>
    <row r="64" spans="1:21" hidden="1" x14ac:dyDescent="0.2">
      <c r="A64" s="169">
        <v>20</v>
      </c>
      <c r="B64" s="184">
        <f t="shared" si="0"/>
        <v>0</v>
      </c>
      <c r="C64" s="187">
        <f t="shared" si="0"/>
        <v>0</v>
      </c>
      <c r="D64" s="180">
        <f>SUMIFS(D30:M30,D8:M8,D44)</f>
        <v>0</v>
      </c>
      <c r="E64" s="180">
        <f>SUMIFS(D30:M30,D8:M8,E44)</f>
        <v>0</v>
      </c>
      <c r="F64" s="180">
        <f>SUMIFS(D30:M30,D8:M8,F44)</f>
        <v>0</v>
      </c>
      <c r="G64" s="180">
        <f>SUMIFS(D30:M30,D8:M8,G44)</f>
        <v>0</v>
      </c>
      <c r="H64" s="180">
        <f>SUMIFS(D30:M30,D8:M8,H44)</f>
        <v>0</v>
      </c>
      <c r="I64" s="180">
        <f>SUMIFS(D30:M30,D8:M8,I44)</f>
        <v>0</v>
      </c>
      <c r="J64" s="180">
        <f>SUMIFS(D30:M30,D8:M8,J44)</f>
        <v>0</v>
      </c>
      <c r="K64" s="180">
        <f>SUMIFS(D30:M30,D8:M8,K44)</f>
        <v>0</v>
      </c>
      <c r="L64" s="180">
        <f>SUMIFS(D30:M30,D8:M8,L44)</f>
        <v>0</v>
      </c>
      <c r="M64" s="180">
        <f>SUMIFS(D30:M30,D8:M8,M44)</f>
        <v>0</v>
      </c>
      <c r="N64" s="180"/>
      <c r="O64" s="180"/>
      <c r="P64" s="180"/>
      <c r="Q64" s="180"/>
    </row>
    <row r="65" spans="1:17" hidden="1" x14ac:dyDescent="0.2">
      <c r="A65" s="169">
        <v>21</v>
      </c>
      <c r="B65" s="184">
        <f t="shared" si="0"/>
        <v>0</v>
      </c>
      <c r="C65" s="187">
        <f t="shared" si="0"/>
        <v>0</v>
      </c>
      <c r="D65" s="180">
        <f>SUMIFS(D31:M31,D8:M8,D44)</f>
        <v>0</v>
      </c>
      <c r="E65" s="165">
        <f>SUMIFS(D31:M31,D8:M8,E44)</f>
        <v>0</v>
      </c>
      <c r="F65" s="165">
        <f>SUMIFS(D31:M31,D8:M8,F44)</f>
        <v>0</v>
      </c>
      <c r="G65" s="165">
        <f>SUMIFS(D31:M31,D8:M8,G44)</f>
        <v>0</v>
      </c>
      <c r="H65" s="165">
        <f>SUMIFS(D31:M31,D8:M8,H44)</f>
        <v>0</v>
      </c>
      <c r="I65" s="165">
        <f>SUMIFS(D31:M31,D8:M8,I44)</f>
        <v>0</v>
      </c>
      <c r="J65" s="165">
        <f>SUMIFS(D31:M31,D8:M8,J44)</f>
        <v>0</v>
      </c>
      <c r="K65" s="165">
        <f>SUMIFS(D31:M31,D8:M8,K44)</f>
        <v>0</v>
      </c>
      <c r="L65" s="165">
        <f>SUMIFS(D31:M31,D8:M8,L44)</f>
        <v>0</v>
      </c>
      <c r="M65" s="165">
        <f>SUMIFS(D31:M31,D8:M8,M44)</f>
        <v>0</v>
      </c>
      <c r="N65" s="165"/>
      <c r="O65" s="165"/>
      <c r="P65" s="165"/>
      <c r="Q65" s="165"/>
    </row>
    <row r="66" spans="1:17" hidden="1" x14ac:dyDescent="0.2">
      <c r="A66" s="186">
        <v>22</v>
      </c>
      <c r="B66" s="184">
        <f t="shared" si="0"/>
        <v>0</v>
      </c>
      <c r="C66" s="187">
        <f t="shared" si="0"/>
        <v>0</v>
      </c>
      <c r="D66" s="180">
        <f>SUMIFS(D32:M32,D8:M8,D44)</f>
        <v>0</v>
      </c>
      <c r="E66" s="165">
        <f>SUMIFS(D32:M32,D8:M8,E44)</f>
        <v>0</v>
      </c>
      <c r="F66" s="165">
        <f>SUMIFS(D32:M32,D8:M8,F44)</f>
        <v>0</v>
      </c>
      <c r="G66" s="165">
        <f>SUMIFS(D32:M32,D8:M8,G44)</f>
        <v>0</v>
      </c>
      <c r="H66" s="165">
        <f>SUMIFS(D32:M32,D8:M8,H44)</f>
        <v>0</v>
      </c>
      <c r="I66" s="165">
        <f>SUMIFS(D32:M32,D8:M8,I44)</f>
        <v>0</v>
      </c>
      <c r="J66" s="165">
        <f>SUMIFS(D32:M32,D8:M8,J44)</f>
        <v>0</v>
      </c>
      <c r="K66" s="165">
        <f>SUMIFS(D32:M32,D8:M8,K44)</f>
        <v>0</v>
      </c>
      <c r="L66" s="165">
        <f>SUMIFS(D32:M32,D8:M8,L44)</f>
        <v>0</v>
      </c>
      <c r="M66" s="165">
        <f>SUMIFS(D32:M32,D8:M8,M44)</f>
        <v>0</v>
      </c>
      <c r="N66" s="165"/>
      <c r="O66" s="165"/>
      <c r="P66" s="165"/>
      <c r="Q66" s="165"/>
    </row>
    <row r="67" spans="1:17" hidden="1" x14ac:dyDescent="0.2">
      <c r="A67" s="169">
        <v>23</v>
      </c>
      <c r="B67" s="184">
        <f t="shared" si="0"/>
        <v>0</v>
      </c>
      <c r="C67" s="187">
        <f t="shared" si="0"/>
        <v>0</v>
      </c>
      <c r="D67" s="180">
        <f>SUMIFS(D33:M33,D8:M8,D44)</f>
        <v>0</v>
      </c>
      <c r="E67" s="165">
        <f>SUMIFS(D33:M33,D8:M8,E44)</f>
        <v>0</v>
      </c>
      <c r="F67" s="165">
        <f>SUMIFS(D33:M33,D8:M8,F44)</f>
        <v>0</v>
      </c>
      <c r="G67" s="165">
        <f>SUMIFS(D33:M33,D8:M8,G44)</f>
        <v>0</v>
      </c>
      <c r="H67" s="165">
        <f>SUMIFS(D33:M33,D8:M8,H44)</f>
        <v>0</v>
      </c>
      <c r="I67" s="165">
        <f>SUMIFS(D33:M33,D8:M8,I44)</f>
        <v>0</v>
      </c>
      <c r="J67" s="165">
        <f>SUMIFS(D33:M33,D8:M8,J44)</f>
        <v>0</v>
      </c>
      <c r="K67" s="165">
        <f>SUMIFS(D33:M33,D8:M8,K44)</f>
        <v>0</v>
      </c>
      <c r="L67" s="165">
        <f>SUMIFS(D33:M33,D8:M8,L44)</f>
        <v>0</v>
      </c>
      <c r="M67" s="165">
        <f>SUMIFS(D33:M33,D8:M8,M44)</f>
        <v>0</v>
      </c>
      <c r="N67" s="165"/>
      <c r="O67" s="165"/>
      <c r="P67" s="165"/>
      <c r="Q67" s="165"/>
    </row>
    <row r="68" spans="1:17" hidden="1" x14ac:dyDescent="0.2">
      <c r="A68" s="169">
        <v>24</v>
      </c>
      <c r="B68" s="184">
        <f t="shared" si="0"/>
        <v>0</v>
      </c>
      <c r="C68" s="187">
        <f t="shared" si="0"/>
        <v>0</v>
      </c>
      <c r="D68" s="180">
        <f>SUMIFS(D34:M34,D8:M8,D44)</f>
        <v>0</v>
      </c>
      <c r="E68" s="165">
        <f>SUMIFS(D34:M34,D8:M8,E44)</f>
        <v>0</v>
      </c>
      <c r="F68" s="165">
        <f>SUMIFS(D34:M34,D8:M8,F44)</f>
        <v>0</v>
      </c>
      <c r="G68" s="165">
        <f>SUMIFS(D34:M34,D8:M8,G44)</f>
        <v>0</v>
      </c>
      <c r="H68" s="165">
        <f>SUMIFS(D34:M34,D8:M8,H44)</f>
        <v>0</v>
      </c>
      <c r="I68" s="165">
        <f>SUMIFS(D34:M34,D8:M8,I44)</f>
        <v>0</v>
      </c>
      <c r="J68" s="165">
        <f>SUMIFS(D34:M34,D8:M8,J44)</f>
        <v>0</v>
      </c>
      <c r="K68" s="165">
        <f>SUMIFS(D34:M34,D8:M8,K44)</f>
        <v>0</v>
      </c>
      <c r="L68" s="165">
        <f>SUMIFS(D34:M34,D8:M8,L44)</f>
        <v>0</v>
      </c>
      <c r="M68" s="165">
        <f>SUMIFS(D34:M34,D8:M8,M44)</f>
        <v>0</v>
      </c>
      <c r="N68" s="165"/>
      <c r="O68" s="165"/>
      <c r="P68" s="165"/>
      <c r="Q68" s="165"/>
    </row>
    <row r="69" spans="1:17" hidden="1" x14ac:dyDescent="0.2">
      <c r="A69" s="186">
        <v>25</v>
      </c>
      <c r="B69" s="184">
        <f t="shared" si="0"/>
        <v>0</v>
      </c>
      <c r="C69" s="187">
        <f t="shared" si="0"/>
        <v>0</v>
      </c>
      <c r="D69" s="180">
        <f>SUMIFS(D35:M35,D8:M8,D44)</f>
        <v>0</v>
      </c>
      <c r="E69" s="165">
        <f>SUMIFS(D35:M35,D8:M8,E44)</f>
        <v>0</v>
      </c>
      <c r="F69" s="165">
        <f>SUMIFS(D35:M35,D8:M8,F44)</f>
        <v>0</v>
      </c>
      <c r="G69" s="165">
        <f>SUMIFS(D35:M35,D8:M8,G44)</f>
        <v>0</v>
      </c>
      <c r="H69" s="165">
        <f>SUMIFS(D35:M35,D8:M8,H44)</f>
        <v>0</v>
      </c>
      <c r="I69" s="165">
        <f>SUMIFS(D35:M35,D8:M8,I44)</f>
        <v>0</v>
      </c>
      <c r="J69" s="165">
        <f>SUMIFS(D35:M35,D8:M8,J44)</f>
        <v>0</v>
      </c>
      <c r="K69" s="165">
        <f>SUMIFS(D35:M35,D8:M8,K44)</f>
        <v>0</v>
      </c>
      <c r="L69" s="165">
        <f>SUMIFS(D35:M35,D8:M8,L44)</f>
        <v>0</v>
      </c>
      <c r="M69" s="165">
        <f>SUMIFS(D35:M35,D8:M8,M44)</f>
        <v>0</v>
      </c>
      <c r="N69" s="165"/>
      <c r="O69" s="165"/>
      <c r="P69" s="165"/>
      <c r="Q69" s="165"/>
    </row>
    <row r="70" spans="1:17" hidden="1" x14ac:dyDescent="0.2">
      <c r="A70" s="169">
        <v>26</v>
      </c>
      <c r="B70" s="184">
        <f t="shared" si="0"/>
        <v>0</v>
      </c>
      <c r="C70" s="187">
        <f t="shared" si="0"/>
        <v>0</v>
      </c>
      <c r="D70" s="180">
        <f>SUMIFS(D36:M36,D8:M8,D44)</f>
        <v>0</v>
      </c>
      <c r="E70" s="165">
        <f>SUMIFS(D36:M36,D8:M8,E44)</f>
        <v>0</v>
      </c>
      <c r="F70" s="165">
        <f>SUMIFS(D36:M36,D8:M8,F44)</f>
        <v>0</v>
      </c>
      <c r="G70" s="165">
        <f>SUMIFS(D36:M36,D8:M8,G44)</f>
        <v>0</v>
      </c>
      <c r="H70" s="165">
        <f>SUMIFS(D36:M36,D8:M8,H44)</f>
        <v>0</v>
      </c>
      <c r="I70" s="165">
        <f>SUMIFS(D36:M36,D8:M8,I44)</f>
        <v>0</v>
      </c>
      <c r="J70" s="165">
        <f>SUMIFS(D36:M36,D8:M8,J44)</f>
        <v>0</v>
      </c>
      <c r="K70" s="165">
        <f>SUMIFS(D36:M36,D8:M8,K44)</f>
        <v>0</v>
      </c>
      <c r="L70" s="165">
        <f>SUMIFS(D36:M36,D8:M8,L44)</f>
        <v>0</v>
      </c>
      <c r="M70" s="165">
        <f>SUMIFS(D36:M36,D8:M8,M44)</f>
        <v>0</v>
      </c>
      <c r="N70" s="165"/>
      <c r="O70" s="165"/>
      <c r="P70" s="165"/>
      <c r="Q70" s="165"/>
    </row>
    <row r="71" spans="1:17" hidden="1" x14ac:dyDescent="0.2">
      <c r="A71" s="169">
        <v>27</v>
      </c>
      <c r="B71" s="184">
        <f t="shared" si="0"/>
        <v>0</v>
      </c>
      <c r="C71" s="187">
        <f t="shared" si="0"/>
        <v>0</v>
      </c>
      <c r="D71" s="180">
        <f>SUMIFS(D37:M37,D8:M8,D44)</f>
        <v>0</v>
      </c>
      <c r="E71" s="165">
        <f>SUMIFS(D37:M37,D8:M8,E44)</f>
        <v>0</v>
      </c>
      <c r="F71" s="165">
        <f>SUMIFS(D37:M37,D8:M8,F44)</f>
        <v>0</v>
      </c>
      <c r="G71" s="165">
        <f>SUMIFS(D37:M37,D8:M8,G44)</f>
        <v>0</v>
      </c>
      <c r="H71" s="165">
        <f>SUMIFS(D37:M37,D8:M8,H44)</f>
        <v>0</v>
      </c>
      <c r="I71" s="165">
        <f>SUMIFS(D37:M37,D8:M8,I44)</f>
        <v>0</v>
      </c>
      <c r="J71" s="165">
        <f>SUMIFS(D37:M37,D8:M8,J44)</f>
        <v>0</v>
      </c>
      <c r="K71" s="165">
        <f>SUMIFS(D37:M37,D8:M8,K44)</f>
        <v>0</v>
      </c>
      <c r="L71" s="165">
        <f>SUMIFS(D37:M37,D8:M8,L44)</f>
        <v>0</v>
      </c>
      <c r="M71" s="165">
        <f>SUMIFS(D37:M37,D8:M8,M44)</f>
        <v>0</v>
      </c>
      <c r="N71" s="165"/>
      <c r="O71" s="165"/>
      <c r="P71" s="165"/>
      <c r="Q71" s="165"/>
    </row>
    <row r="72" spans="1:17" hidden="1" x14ac:dyDescent="0.2">
      <c r="A72" s="186">
        <v>28</v>
      </c>
      <c r="B72" s="184">
        <f t="shared" si="0"/>
        <v>0</v>
      </c>
      <c r="C72" s="187">
        <f t="shared" si="0"/>
        <v>0</v>
      </c>
      <c r="D72" s="180">
        <f>SUMIFS(D38:M38,D8:M8,D44)</f>
        <v>0</v>
      </c>
      <c r="E72" s="165">
        <f>SUMIFS(D38:M38,D8:M8,E44)</f>
        <v>0</v>
      </c>
      <c r="F72" s="165">
        <f>SUMIFS(D38:M38,D8:M8,F44)</f>
        <v>0</v>
      </c>
      <c r="G72" s="165">
        <f>SUMIFS(D38:M38,D8:M8,G44)</f>
        <v>0</v>
      </c>
      <c r="H72" s="165">
        <f>SUMIFS(D38:M38,D8:M8,H44)</f>
        <v>0</v>
      </c>
      <c r="I72" s="165">
        <f>SUMIFS(D38:M38,D8:M8,I44)</f>
        <v>0</v>
      </c>
      <c r="J72" s="165">
        <f>SUMIFS(D38:M38,D8:M8,J44)</f>
        <v>0</v>
      </c>
      <c r="K72" s="165">
        <f>SUMIFS(D38:M38,D8:M8,K44)</f>
        <v>0</v>
      </c>
      <c r="L72" s="165">
        <f>SUMIFS(D38:M38,D8:M8,L44)</f>
        <v>0</v>
      </c>
      <c r="M72" s="165">
        <f>SUMIFS(D38:M38,D8:M8,M44)</f>
        <v>0</v>
      </c>
      <c r="N72" s="165"/>
      <c r="O72" s="165"/>
      <c r="P72" s="165"/>
      <c r="Q72" s="165"/>
    </row>
    <row r="73" spans="1:17" hidden="1" x14ac:dyDescent="0.2">
      <c r="A73" s="169">
        <v>29</v>
      </c>
      <c r="B73" s="184">
        <f t="shared" si="0"/>
        <v>0</v>
      </c>
      <c r="C73" s="187">
        <f t="shared" si="0"/>
        <v>0</v>
      </c>
      <c r="D73" s="180">
        <f>SUMIFS(D39:M39,D8:M8,D44)</f>
        <v>0</v>
      </c>
      <c r="E73" s="165">
        <f>SUMIFS(D39:M39,D8:M8,E44)</f>
        <v>0</v>
      </c>
      <c r="F73" s="165">
        <f>SUMIFS(D39:M39,D8:M8,F44)</f>
        <v>0</v>
      </c>
      <c r="G73" s="165">
        <f>SUMIFS(D39:M39,D8:M8,G44)</f>
        <v>0</v>
      </c>
      <c r="H73" s="165">
        <f>SUMIFS(D39:M39,D8:M8,H44)</f>
        <v>0</v>
      </c>
      <c r="I73" s="165">
        <f>SUMIFS(D39:M39,D8:M8,I44)</f>
        <v>0</v>
      </c>
      <c r="J73" s="165">
        <f>SUMIFS(D39:M39,D8:M8,J44)</f>
        <v>0</v>
      </c>
      <c r="K73" s="165">
        <f>SUMIFS(D39:M39,D8:M8,K44)</f>
        <v>0</v>
      </c>
      <c r="L73" s="165">
        <f>SUMIFS(D39:M39,D8:M8,L44)</f>
        <v>0</v>
      </c>
      <c r="M73" s="165">
        <f>SUMIFS(D39:M39,D8:M8,M44)</f>
        <v>0</v>
      </c>
      <c r="N73" s="165"/>
      <c r="O73" s="165"/>
      <c r="P73" s="165"/>
      <c r="Q73" s="165"/>
    </row>
    <row r="74" spans="1:17" hidden="1" x14ac:dyDescent="0.2">
      <c r="A74" s="169">
        <v>30</v>
      </c>
      <c r="B74" s="184">
        <f t="shared" si="0"/>
        <v>0</v>
      </c>
      <c r="C74" s="187">
        <f t="shared" si="0"/>
        <v>0</v>
      </c>
      <c r="D74" s="180">
        <f>SUMIFS(D40:M40,D8:M8,D44)</f>
        <v>0</v>
      </c>
      <c r="E74" s="165">
        <f>SUMIFS(D40:M40,D8:M8,E44)</f>
        <v>0</v>
      </c>
      <c r="F74" s="165">
        <f>SUMIFS(D40:M40,D8:M8,F44)</f>
        <v>0</v>
      </c>
      <c r="G74" s="165">
        <f>SUMIFS(D40:M40,D8:M8,G44)</f>
        <v>0</v>
      </c>
      <c r="H74" s="165">
        <f>SUMIFS(D40:M40,D8:M8,H44)</f>
        <v>0</v>
      </c>
      <c r="I74" s="165">
        <f>SUMIFS(D40:M40,D8:M8,I44)</f>
        <v>0</v>
      </c>
      <c r="J74" s="165">
        <f>SUMIFS(D40:M40,D8:M8,J44)</f>
        <v>0</v>
      </c>
      <c r="K74" s="165">
        <f>SUMIFS(D40:M40,D8:M8,K44)</f>
        <v>0</v>
      </c>
      <c r="L74" s="165">
        <f>SUMIFS(D40:M40,D8:M8,L44)</f>
        <v>0</v>
      </c>
      <c r="M74" s="165">
        <f>SUMIFS(D40:M40,D8:M8,M44)</f>
        <v>0</v>
      </c>
      <c r="N74" s="165"/>
      <c r="O74" s="165"/>
      <c r="P74" s="165"/>
      <c r="Q74" s="165"/>
    </row>
    <row r="75" spans="1:17" hidden="1" x14ac:dyDescent="0.2">
      <c r="C75" s="188"/>
      <c r="F75" s="189"/>
      <c r="G75" s="189"/>
      <c r="H75" s="179"/>
      <c r="I75" s="179"/>
      <c r="J75" s="179"/>
      <c r="K75" s="179"/>
      <c r="L75" s="179"/>
    </row>
    <row r="76" spans="1:17" hidden="1" x14ac:dyDescent="0.2">
      <c r="H76" s="166"/>
    </row>
    <row r="77" spans="1:17" hidden="1" x14ac:dyDescent="0.2">
      <c r="A77" s="166" t="s">
        <v>251</v>
      </c>
      <c r="D77" s="180" t="e">
        <f>(D43/SUM(D43:Q43))*100</f>
        <v>#DIV/0!</v>
      </c>
      <c r="E77" s="180" t="e">
        <f>(E43/SUM(D43:Q43))*100</f>
        <v>#DIV/0!</v>
      </c>
      <c r="F77" s="180" t="e">
        <f>(F43/SUM(D43:Q43))*100</f>
        <v>#DIV/0!</v>
      </c>
      <c r="G77" s="180" t="e">
        <f>(G43/SUM(D43:Q43))*100</f>
        <v>#DIV/0!</v>
      </c>
      <c r="H77" s="180" t="e">
        <f>(H43/SUM(D43:Q43))*100</f>
        <v>#DIV/0!</v>
      </c>
      <c r="I77" s="180" t="e">
        <f>(I43/SUM(D43:Q43))*100</f>
        <v>#DIV/0!</v>
      </c>
      <c r="J77" s="180" t="e">
        <f>(J43/SUM(D43:Q43))*100</f>
        <v>#DIV/0!</v>
      </c>
      <c r="K77" s="180" t="e">
        <f>(K43/SUM(D43:Q43))*100</f>
        <v>#DIV/0!</v>
      </c>
      <c r="L77" s="180" t="e">
        <f>(L43/SUM(D43:Q43))*100</f>
        <v>#DIV/0!</v>
      </c>
      <c r="M77" s="180" t="e">
        <f>(M43/SUM(D43:Q43))*100</f>
        <v>#DIV/0!</v>
      </c>
      <c r="N77" s="180"/>
      <c r="O77" s="180"/>
      <c r="P77" s="180"/>
      <c r="Q77" s="180"/>
    </row>
    <row r="78" spans="1:17" hidden="1" x14ac:dyDescent="0.2">
      <c r="A78" s="169" t="s">
        <v>211</v>
      </c>
      <c r="B78" s="181" t="s">
        <v>210</v>
      </c>
      <c r="C78" s="182" t="s">
        <v>209</v>
      </c>
      <c r="D78" s="181" t="s">
        <v>33</v>
      </c>
      <c r="E78" s="181" t="s">
        <v>34</v>
      </c>
      <c r="F78" s="181" t="s">
        <v>35</v>
      </c>
      <c r="G78" s="181" t="s">
        <v>37</v>
      </c>
      <c r="H78" s="181" t="s">
        <v>38</v>
      </c>
      <c r="I78" s="181" t="s">
        <v>144</v>
      </c>
      <c r="J78" s="181" t="s">
        <v>145</v>
      </c>
      <c r="K78" s="181" t="s">
        <v>146</v>
      </c>
      <c r="L78" s="181" t="s">
        <v>147</v>
      </c>
      <c r="M78" s="183" t="s">
        <v>148</v>
      </c>
      <c r="N78" s="183"/>
      <c r="O78" s="183"/>
      <c r="P78" s="183"/>
      <c r="Q78" s="183"/>
    </row>
    <row r="79" spans="1:17" hidden="1" x14ac:dyDescent="0.2">
      <c r="A79" s="169">
        <v>1</v>
      </c>
      <c r="B79" s="184">
        <f t="shared" ref="B79:C108" si="2">B11</f>
        <v>0</v>
      </c>
      <c r="C79" s="185">
        <f t="shared" si="2"/>
        <v>0</v>
      </c>
      <c r="D79" s="180" t="e">
        <f t="shared" ref="D79:M79" si="3">(D45/D43)*D77</f>
        <v>#DIV/0!</v>
      </c>
      <c r="E79" s="180" t="e">
        <f>(E45/E43)*E77</f>
        <v>#DIV/0!</v>
      </c>
      <c r="F79" s="180" t="e">
        <f t="shared" si="3"/>
        <v>#DIV/0!</v>
      </c>
      <c r="G79" s="180" t="e">
        <f t="shared" si="3"/>
        <v>#DIV/0!</v>
      </c>
      <c r="H79" s="180" t="e">
        <f t="shared" si="3"/>
        <v>#DIV/0!</v>
      </c>
      <c r="I79" s="180" t="e">
        <f t="shared" si="3"/>
        <v>#DIV/0!</v>
      </c>
      <c r="J79" s="180" t="e">
        <f t="shared" si="3"/>
        <v>#DIV/0!</v>
      </c>
      <c r="K79" s="180" t="e">
        <f t="shared" si="3"/>
        <v>#DIV/0!</v>
      </c>
      <c r="L79" s="180" t="e">
        <f t="shared" si="3"/>
        <v>#DIV/0!</v>
      </c>
      <c r="M79" s="180" t="e">
        <f t="shared" si="3"/>
        <v>#DIV/0!</v>
      </c>
      <c r="N79" s="180"/>
      <c r="O79" s="180"/>
      <c r="P79" s="180"/>
      <c r="Q79" s="180"/>
    </row>
    <row r="80" spans="1:17" hidden="1" x14ac:dyDescent="0.2">
      <c r="A80" s="169">
        <v>2</v>
      </c>
      <c r="B80" s="184">
        <f t="shared" si="2"/>
        <v>0</v>
      </c>
      <c r="C80" s="185">
        <f t="shared" si="2"/>
        <v>0</v>
      </c>
      <c r="D80" s="180" t="e">
        <f t="shared" ref="D80:M80" si="4">(D46/D43)*D77</f>
        <v>#DIV/0!</v>
      </c>
      <c r="E80" s="180" t="e">
        <f t="shared" si="4"/>
        <v>#DIV/0!</v>
      </c>
      <c r="F80" s="180" t="e">
        <f t="shared" si="4"/>
        <v>#DIV/0!</v>
      </c>
      <c r="G80" s="180" t="e">
        <f t="shared" si="4"/>
        <v>#DIV/0!</v>
      </c>
      <c r="H80" s="180" t="e">
        <f t="shared" si="4"/>
        <v>#DIV/0!</v>
      </c>
      <c r="I80" s="180" t="e">
        <f t="shared" si="4"/>
        <v>#DIV/0!</v>
      </c>
      <c r="J80" s="180" t="e">
        <f t="shared" si="4"/>
        <v>#DIV/0!</v>
      </c>
      <c r="K80" s="180" t="e">
        <f t="shared" si="4"/>
        <v>#DIV/0!</v>
      </c>
      <c r="L80" s="180" t="e">
        <f t="shared" si="4"/>
        <v>#DIV/0!</v>
      </c>
      <c r="M80" s="180" t="e">
        <f t="shared" si="4"/>
        <v>#DIV/0!</v>
      </c>
      <c r="N80" s="180"/>
      <c r="O80" s="180"/>
      <c r="P80" s="180"/>
      <c r="Q80" s="180"/>
    </row>
    <row r="81" spans="1:17" hidden="1" x14ac:dyDescent="0.2">
      <c r="A81" s="169">
        <v>3</v>
      </c>
      <c r="B81" s="184">
        <f t="shared" si="2"/>
        <v>0</v>
      </c>
      <c r="C81" s="185">
        <f t="shared" si="2"/>
        <v>0</v>
      </c>
      <c r="D81" s="180" t="e">
        <f t="shared" ref="D81:M81" si="5">(D47/D43)*D77</f>
        <v>#DIV/0!</v>
      </c>
      <c r="E81" s="180" t="e">
        <f t="shared" si="5"/>
        <v>#DIV/0!</v>
      </c>
      <c r="F81" s="180" t="e">
        <f t="shared" si="5"/>
        <v>#DIV/0!</v>
      </c>
      <c r="G81" s="180" t="e">
        <f t="shared" si="5"/>
        <v>#DIV/0!</v>
      </c>
      <c r="H81" s="180" t="e">
        <f t="shared" si="5"/>
        <v>#DIV/0!</v>
      </c>
      <c r="I81" s="180" t="e">
        <f t="shared" si="5"/>
        <v>#DIV/0!</v>
      </c>
      <c r="J81" s="180" t="e">
        <f t="shared" si="5"/>
        <v>#DIV/0!</v>
      </c>
      <c r="K81" s="180" t="e">
        <f t="shared" si="5"/>
        <v>#DIV/0!</v>
      </c>
      <c r="L81" s="180" t="e">
        <f t="shared" si="5"/>
        <v>#DIV/0!</v>
      </c>
      <c r="M81" s="180" t="e">
        <f t="shared" si="5"/>
        <v>#DIV/0!</v>
      </c>
      <c r="N81" s="180"/>
      <c r="O81" s="180"/>
      <c r="P81" s="180"/>
      <c r="Q81" s="180"/>
    </row>
    <row r="82" spans="1:17" hidden="1" x14ac:dyDescent="0.2">
      <c r="A82" s="169">
        <v>4</v>
      </c>
      <c r="B82" s="184">
        <f t="shared" si="2"/>
        <v>0</v>
      </c>
      <c r="C82" s="185">
        <f t="shared" si="2"/>
        <v>0</v>
      </c>
      <c r="D82" s="180" t="e">
        <f t="shared" ref="D82:M82" si="6">(D48/D43)*D77</f>
        <v>#DIV/0!</v>
      </c>
      <c r="E82" s="180" t="e">
        <f t="shared" si="6"/>
        <v>#DIV/0!</v>
      </c>
      <c r="F82" s="180" t="e">
        <f t="shared" si="6"/>
        <v>#DIV/0!</v>
      </c>
      <c r="G82" s="180" t="e">
        <f t="shared" si="6"/>
        <v>#DIV/0!</v>
      </c>
      <c r="H82" s="180" t="e">
        <f t="shared" si="6"/>
        <v>#DIV/0!</v>
      </c>
      <c r="I82" s="180" t="e">
        <f t="shared" si="6"/>
        <v>#DIV/0!</v>
      </c>
      <c r="J82" s="180" t="e">
        <f t="shared" si="6"/>
        <v>#DIV/0!</v>
      </c>
      <c r="K82" s="180" t="e">
        <f t="shared" si="6"/>
        <v>#DIV/0!</v>
      </c>
      <c r="L82" s="180" t="e">
        <f t="shared" si="6"/>
        <v>#DIV/0!</v>
      </c>
      <c r="M82" s="180" t="e">
        <f t="shared" si="6"/>
        <v>#DIV/0!</v>
      </c>
      <c r="N82" s="180"/>
      <c r="O82" s="180"/>
      <c r="P82" s="180"/>
      <c r="Q82" s="180"/>
    </row>
    <row r="83" spans="1:17" hidden="1" x14ac:dyDescent="0.2">
      <c r="A83" s="169">
        <v>5</v>
      </c>
      <c r="B83" s="184">
        <f t="shared" si="2"/>
        <v>0</v>
      </c>
      <c r="C83" s="185">
        <f t="shared" si="2"/>
        <v>0</v>
      </c>
      <c r="D83" s="180" t="e">
        <f t="shared" ref="D83:M83" si="7">(D49/D43)*D77</f>
        <v>#DIV/0!</v>
      </c>
      <c r="E83" s="180" t="e">
        <f t="shared" si="7"/>
        <v>#DIV/0!</v>
      </c>
      <c r="F83" s="180" t="e">
        <f t="shared" si="7"/>
        <v>#DIV/0!</v>
      </c>
      <c r="G83" s="180" t="e">
        <f t="shared" si="7"/>
        <v>#DIV/0!</v>
      </c>
      <c r="H83" s="180" t="e">
        <f t="shared" si="7"/>
        <v>#DIV/0!</v>
      </c>
      <c r="I83" s="180" t="e">
        <f t="shared" si="7"/>
        <v>#DIV/0!</v>
      </c>
      <c r="J83" s="180" t="e">
        <f t="shared" si="7"/>
        <v>#DIV/0!</v>
      </c>
      <c r="K83" s="180" t="e">
        <f t="shared" si="7"/>
        <v>#DIV/0!</v>
      </c>
      <c r="L83" s="180" t="e">
        <f t="shared" si="7"/>
        <v>#DIV/0!</v>
      </c>
      <c r="M83" s="180" t="e">
        <f t="shared" si="7"/>
        <v>#DIV/0!</v>
      </c>
      <c r="N83" s="180"/>
      <c r="O83" s="180"/>
      <c r="P83" s="180"/>
      <c r="Q83" s="180"/>
    </row>
    <row r="84" spans="1:17" hidden="1" x14ac:dyDescent="0.2">
      <c r="A84" s="169">
        <v>6</v>
      </c>
      <c r="B84" s="184">
        <f t="shared" si="2"/>
        <v>0</v>
      </c>
      <c r="C84" s="185">
        <f t="shared" si="2"/>
        <v>0</v>
      </c>
      <c r="D84" s="180" t="e">
        <f t="shared" ref="D84:M84" si="8">(D50/D43)*D77</f>
        <v>#DIV/0!</v>
      </c>
      <c r="E84" s="180" t="e">
        <f t="shared" si="8"/>
        <v>#DIV/0!</v>
      </c>
      <c r="F84" s="180" t="e">
        <f t="shared" si="8"/>
        <v>#DIV/0!</v>
      </c>
      <c r="G84" s="180" t="e">
        <f t="shared" si="8"/>
        <v>#DIV/0!</v>
      </c>
      <c r="H84" s="180" t="e">
        <f t="shared" si="8"/>
        <v>#DIV/0!</v>
      </c>
      <c r="I84" s="180" t="e">
        <f t="shared" si="8"/>
        <v>#DIV/0!</v>
      </c>
      <c r="J84" s="180" t="e">
        <f t="shared" si="8"/>
        <v>#DIV/0!</v>
      </c>
      <c r="K84" s="180" t="e">
        <f t="shared" si="8"/>
        <v>#DIV/0!</v>
      </c>
      <c r="L84" s="180" t="e">
        <f t="shared" si="8"/>
        <v>#DIV/0!</v>
      </c>
      <c r="M84" s="180" t="e">
        <f t="shared" si="8"/>
        <v>#DIV/0!</v>
      </c>
      <c r="N84" s="180"/>
      <c r="O84" s="180"/>
      <c r="P84" s="180"/>
      <c r="Q84" s="180"/>
    </row>
    <row r="85" spans="1:17" hidden="1" x14ac:dyDescent="0.2">
      <c r="A85" s="169">
        <v>7</v>
      </c>
      <c r="B85" s="184">
        <f t="shared" si="2"/>
        <v>0</v>
      </c>
      <c r="C85" s="185">
        <f t="shared" si="2"/>
        <v>0</v>
      </c>
      <c r="D85" s="180" t="e">
        <f t="shared" ref="D85:M85" si="9">(D51/D43)*D77</f>
        <v>#DIV/0!</v>
      </c>
      <c r="E85" s="180" t="e">
        <f t="shared" si="9"/>
        <v>#DIV/0!</v>
      </c>
      <c r="F85" s="180" t="e">
        <f t="shared" si="9"/>
        <v>#DIV/0!</v>
      </c>
      <c r="G85" s="180" t="e">
        <f t="shared" si="9"/>
        <v>#DIV/0!</v>
      </c>
      <c r="H85" s="180" t="e">
        <f t="shared" si="9"/>
        <v>#DIV/0!</v>
      </c>
      <c r="I85" s="180" t="e">
        <f t="shared" si="9"/>
        <v>#DIV/0!</v>
      </c>
      <c r="J85" s="180" t="e">
        <f t="shared" si="9"/>
        <v>#DIV/0!</v>
      </c>
      <c r="K85" s="180" t="e">
        <f t="shared" si="9"/>
        <v>#DIV/0!</v>
      </c>
      <c r="L85" s="180" t="e">
        <f t="shared" si="9"/>
        <v>#DIV/0!</v>
      </c>
      <c r="M85" s="180" t="e">
        <f t="shared" si="9"/>
        <v>#DIV/0!</v>
      </c>
      <c r="N85" s="180"/>
      <c r="O85" s="180"/>
      <c r="P85" s="180"/>
      <c r="Q85" s="180"/>
    </row>
    <row r="86" spans="1:17" hidden="1" x14ac:dyDescent="0.2">
      <c r="A86" s="169">
        <v>8</v>
      </c>
      <c r="B86" s="184">
        <f t="shared" si="2"/>
        <v>0</v>
      </c>
      <c r="C86" s="185">
        <f t="shared" si="2"/>
        <v>0</v>
      </c>
      <c r="D86" s="180" t="e">
        <f t="shared" ref="D86:M86" si="10">(D52/D43)*D77</f>
        <v>#DIV/0!</v>
      </c>
      <c r="E86" s="180" t="e">
        <f t="shared" si="10"/>
        <v>#DIV/0!</v>
      </c>
      <c r="F86" s="180" t="e">
        <f t="shared" si="10"/>
        <v>#DIV/0!</v>
      </c>
      <c r="G86" s="180" t="e">
        <f t="shared" si="10"/>
        <v>#DIV/0!</v>
      </c>
      <c r="H86" s="180" t="e">
        <f t="shared" si="10"/>
        <v>#DIV/0!</v>
      </c>
      <c r="I86" s="180" t="e">
        <f t="shared" si="10"/>
        <v>#DIV/0!</v>
      </c>
      <c r="J86" s="180" t="e">
        <f t="shared" si="10"/>
        <v>#DIV/0!</v>
      </c>
      <c r="K86" s="180" t="e">
        <f t="shared" si="10"/>
        <v>#DIV/0!</v>
      </c>
      <c r="L86" s="180" t="e">
        <f t="shared" si="10"/>
        <v>#DIV/0!</v>
      </c>
      <c r="M86" s="180" t="e">
        <f t="shared" si="10"/>
        <v>#DIV/0!</v>
      </c>
      <c r="N86" s="180"/>
      <c r="O86" s="180"/>
      <c r="P86" s="180"/>
      <c r="Q86" s="180"/>
    </row>
    <row r="87" spans="1:17" hidden="1" x14ac:dyDescent="0.2">
      <c r="A87" s="169">
        <v>9</v>
      </c>
      <c r="B87" s="184">
        <f t="shared" si="2"/>
        <v>0</v>
      </c>
      <c r="C87" s="185">
        <f t="shared" si="2"/>
        <v>0</v>
      </c>
      <c r="D87" s="180" t="e">
        <f t="shared" ref="D87:M87" si="11">(D53/D43)*D77</f>
        <v>#DIV/0!</v>
      </c>
      <c r="E87" s="180" t="e">
        <f t="shared" si="11"/>
        <v>#DIV/0!</v>
      </c>
      <c r="F87" s="180" t="e">
        <f t="shared" si="11"/>
        <v>#DIV/0!</v>
      </c>
      <c r="G87" s="180" t="e">
        <f t="shared" si="11"/>
        <v>#DIV/0!</v>
      </c>
      <c r="H87" s="180" t="e">
        <f t="shared" si="11"/>
        <v>#DIV/0!</v>
      </c>
      <c r="I87" s="180" t="e">
        <f t="shared" si="11"/>
        <v>#DIV/0!</v>
      </c>
      <c r="J87" s="180" t="e">
        <f t="shared" si="11"/>
        <v>#DIV/0!</v>
      </c>
      <c r="K87" s="180" t="e">
        <f t="shared" si="11"/>
        <v>#DIV/0!</v>
      </c>
      <c r="L87" s="180" t="e">
        <f t="shared" si="11"/>
        <v>#DIV/0!</v>
      </c>
      <c r="M87" s="180" t="e">
        <f t="shared" si="11"/>
        <v>#DIV/0!</v>
      </c>
      <c r="N87" s="180"/>
      <c r="O87" s="180"/>
      <c r="P87" s="180"/>
      <c r="Q87" s="180"/>
    </row>
    <row r="88" spans="1:17" hidden="1" x14ac:dyDescent="0.2">
      <c r="A88" s="169">
        <v>10</v>
      </c>
      <c r="B88" s="184">
        <f t="shared" si="2"/>
        <v>0</v>
      </c>
      <c r="C88" s="185">
        <f t="shared" si="2"/>
        <v>0</v>
      </c>
      <c r="D88" s="180" t="e">
        <f t="shared" ref="D88:M88" si="12">(D54/D43)*D77</f>
        <v>#DIV/0!</v>
      </c>
      <c r="E88" s="180" t="e">
        <f t="shared" si="12"/>
        <v>#DIV/0!</v>
      </c>
      <c r="F88" s="180" t="e">
        <f t="shared" si="12"/>
        <v>#DIV/0!</v>
      </c>
      <c r="G88" s="180" t="e">
        <f t="shared" si="12"/>
        <v>#DIV/0!</v>
      </c>
      <c r="H88" s="180" t="e">
        <f t="shared" si="12"/>
        <v>#DIV/0!</v>
      </c>
      <c r="I88" s="180" t="e">
        <f t="shared" si="12"/>
        <v>#DIV/0!</v>
      </c>
      <c r="J88" s="180" t="e">
        <f t="shared" si="12"/>
        <v>#DIV/0!</v>
      </c>
      <c r="K88" s="180" t="e">
        <f t="shared" si="12"/>
        <v>#DIV/0!</v>
      </c>
      <c r="L88" s="180" t="e">
        <f t="shared" si="12"/>
        <v>#DIV/0!</v>
      </c>
      <c r="M88" s="180" t="e">
        <f t="shared" si="12"/>
        <v>#DIV/0!</v>
      </c>
      <c r="N88" s="180"/>
      <c r="O88" s="180"/>
      <c r="P88" s="180"/>
      <c r="Q88" s="180"/>
    </row>
    <row r="89" spans="1:17" hidden="1" x14ac:dyDescent="0.2">
      <c r="A89" s="169">
        <v>11</v>
      </c>
      <c r="B89" s="184">
        <f t="shared" si="2"/>
        <v>0</v>
      </c>
      <c r="C89" s="185">
        <f t="shared" si="2"/>
        <v>0</v>
      </c>
      <c r="D89" s="180" t="e">
        <f t="shared" ref="D89:M89" si="13">(D55/D43)*D77</f>
        <v>#DIV/0!</v>
      </c>
      <c r="E89" s="180" t="e">
        <f t="shared" si="13"/>
        <v>#DIV/0!</v>
      </c>
      <c r="F89" s="180" t="e">
        <f t="shared" si="13"/>
        <v>#DIV/0!</v>
      </c>
      <c r="G89" s="180" t="e">
        <f t="shared" si="13"/>
        <v>#DIV/0!</v>
      </c>
      <c r="H89" s="180" t="e">
        <f t="shared" si="13"/>
        <v>#DIV/0!</v>
      </c>
      <c r="I89" s="180" t="e">
        <f t="shared" si="13"/>
        <v>#DIV/0!</v>
      </c>
      <c r="J89" s="180" t="e">
        <f t="shared" si="13"/>
        <v>#DIV/0!</v>
      </c>
      <c r="K89" s="180" t="e">
        <f t="shared" si="13"/>
        <v>#DIV/0!</v>
      </c>
      <c r="L89" s="180" t="e">
        <f t="shared" si="13"/>
        <v>#DIV/0!</v>
      </c>
      <c r="M89" s="180" t="e">
        <f t="shared" si="13"/>
        <v>#DIV/0!</v>
      </c>
      <c r="N89" s="180"/>
      <c r="O89" s="180"/>
      <c r="P89" s="180"/>
      <c r="Q89" s="180"/>
    </row>
    <row r="90" spans="1:17" hidden="1" x14ac:dyDescent="0.2">
      <c r="A90" s="169">
        <v>12</v>
      </c>
      <c r="B90" s="184">
        <f t="shared" si="2"/>
        <v>0</v>
      </c>
      <c r="C90" s="185">
        <f t="shared" si="2"/>
        <v>0</v>
      </c>
      <c r="D90" s="180" t="e">
        <f t="shared" ref="D90:M90" si="14">(D56/D43)*D77</f>
        <v>#DIV/0!</v>
      </c>
      <c r="E90" s="180" t="e">
        <f t="shared" si="14"/>
        <v>#DIV/0!</v>
      </c>
      <c r="F90" s="180" t="e">
        <f t="shared" si="14"/>
        <v>#DIV/0!</v>
      </c>
      <c r="G90" s="180" t="e">
        <f t="shared" si="14"/>
        <v>#DIV/0!</v>
      </c>
      <c r="H90" s="180" t="e">
        <f t="shared" si="14"/>
        <v>#DIV/0!</v>
      </c>
      <c r="I90" s="180" t="e">
        <f t="shared" si="14"/>
        <v>#DIV/0!</v>
      </c>
      <c r="J90" s="180" t="e">
        <f t="shared" si="14"/>
        <v>#DIV/0!</v>
      </c>
      <c r="K90" s="180" t="e">
        <f t="shared" si="14"/>
        <v>#DIV/0!</v>
      </c>
      <c r="L90" s="180" t="e">
        <f t="shared" si="14"/>
        <v>#DIV/0!</v>
      </c>
      <c r="M90" s="180" t="e">
        <f t="shared" si="14"/>
        <v>#DIV/0!</v>
      </c>
      <c r="N90" s="180"/>
      <c r="O90" s="180"/>
      <c r="P90" s="180"/>
      <c r="Q90" s="180"/>
    </row>
    <row r="91" spans="1:17" hidden="1" x14ac:dyDescent="0.2">
      <c r="A91" s="169">
        <v>13</v>
      </c>
      <c r="B91" s="184">
        <f t="shared" si="2"/>
        <v>0</v>
      </c>
      <c r="C91" s="185">
        <f t="shared" si="2"/>
        <v>0</v>
      </c>
      <c r="D91" s="180" t="e">
        <f t="shared" ref="D91:M91" si="15">(D57/D43)*D77</f>
        <v>#DIV/0!</v>
      </c>
      <c r="E91" s="180" t="e">
        <f t="shared" si="15"/>
        <v>#DIV/0!</v>
      </c>
      <c r="F91" s="180" t="e">
        <f t="shared" si="15"/>
        <v>#DIV/0!</v>
      </c>
      <c r="G91" s="180" t="e">
        <f t="shared" si="15"/>
        <v>#DIV/0!</v>
      </c>
      <c r="H91" s="180" t="e">
        <f t="shared" si="15"/>
        <v>#DIV/0!</v>
      </c>
      <c r="I91" s="180" t="e">
        <f t="shared" si="15"/>
        <v>#DIV/0!</v>
      </c>
      <c r="J91" s="180" t="e">
        <f t="shared" si="15"/>
        <v>#DIV/0!</v>
      </c>
      <c r="K91" s="180" t="e">
        <f t="shared" si="15"/>
        <v>#DIV/0!</v>
      </c>
      <c r="L91" s="180" t="e">
        <f t="shared" si="15"/>
        <v>#DIV/0!</v>
      </c>
      <c r="M91" s="180" t="e">
        <f t="shared" si="15"/>
        <v>#DIV/0!</v>
      </c>
      <c r="N91" s="180"/>
      <c r="O91" s="180"/>
      <c r="P91" s="180"/>
      <c r="Q91" s="180"/>
    </row>
    <row r="92" spans="1:17" hidden="1" x14ac:dyDescent="0.2">
      <c r="A92" s="169">
        <v>14</v>
      </c>
      <c r="B92" s="184">
        <f t="shared" si="2"/>
        <v>0</v>
      </c>
      <c r="C92" s="185">
        <f t="shared" si="2"/>
        <v>0</v>
      </c>
      <c r="D92" s="180" t="e">
        <f t="shared" ref="D92:M92" si="16">(D58/D43)*D77</f>
        <v>#DIV/0!</v>
      </c>
      <c r="E92" s="180" t="e">
        <f t="shared" si="16"/>
        <v>#DIV/0!</v>
      </c>
      <c r="F92" s="180" t="e">
        <f t="shared" si="16"/>
        <v>#DIV/0!</v>
      </c>
      <c r="G92" s="180" t="e">
        <f t="shared" si="16"/>
        <v>#DIV/0!</v>
      </c>
      <c r="H92" s="180" t="e">
        <f t="shared" si="16"/>
        <v>#DIV/0!</v>
      </c>
      <c r="I92" s="180" t="e">
        <f t="shared" si="16"/>
        <v>#DIV/0!</v>
      </c>
      <c r="J92" s="180" t="e">
        <f t="shared" si="16"/>
        <v>#DIV/0!</v>
      </c>
      <c r="K92" s="180" t="e">
        <f t="shared" si="16"/>
        <v>#DIV/0!</v>
      </c>
      <c r="L92" s="180" t="e">
        <f t="shared" si="16"/>
        <v>#DIV/0!</v>
      </c>
      <c r="M92" s="180" t="e">
        <f t="shared" si="16"/>
        <v>#DIV/0!</v>
      </c>
      <c r="N92" s="180"/>
      <c r="O92" s="180"/>
      <c r="P92" s="180"/>
      <c r="Q92" s="180"/>
    </row>
    <row r="93" spans="1:17" hidden="1" x14ac:dyDescent="0.2">
      <c r="A93" s="169">
        <v>15</v>
      </c>
      <c r="B93" s="184">
        <f t="shared" si="2"/>
        <v>0</v>
      </c>
      <c r="C93" s="185">
        <f t="shared" si="2"/>
        <v>0</v>
      </c>
      <c r="D93" s="180" t="e">
        <f t="shared" ref="D93:M93" si="17">(D59/D43)*D77</f>
        <v>#DIV/0!</v>
      </c>
      <c r="E93" s="180" t="e">
        <f t="shared" si="17"/>
        <v>#DIV/0!</v>
      </c>
      <c r="F93" s="180" t="e">
        <f t="shared" si="17"/>
        <v>#DIV/0!</v>
      </c>
      <c r="G93" s="180" t="e">
        <f t="shared" si="17"/>
        <v>#DIV/0!</v>
      </c>
      <c r="H93" s="180" t="e">
        <f t="shared" si="17"/>
        <v>#DIV/0!</v>
      </c>
      <c r="I93" s="180" t="e">
        <f t="shared" si="17"/>
        <v>#DIV/0!</v>
      </c>
      <c r="J93" s="180" t="e">
        <f t="shared" si="17"/>
        <v>#DIV/0!</v>
      </c>
      <c r="K93" s="180" t="e">
        <f t="shared" si="17"/>
        <v>#DIV/0!</v>
      </c>
      <c r="L93" s="180" t="e">
        <f t="shared" si="17"/>
        <v>#DIV/0!</v>
      </c>
      <c r="M93" s="180" t="e">
        <f t="shared" si="17"/>
        <v>#DIV/0!</v>
      </c>
      <c r="N93" s="180"/>
      <c r="O93" s="180"/>
      <c r="P93" s="180"/>
      <c r="Q93" s="180"/>
    </row>
    <row r="94" spans="1:17" hidden="1" x14ac:dyDescent="0.2">
      <c r="A94" s="186">
        <v>16</v>
      </c>
      <c r="B94" s="184">
        <f t="shared" si="2"/>
        <v>0</v>
      </c>
      <c r="C94" s="187">
        <f t="shared" si="2"/>
        <v>0</v>
      </c>
      <c r="D94" s="180" t="e">
        <f t="shared" ref="D94:M94" si="18">(D60/D43)*D77</f>
        <v>#DIV/0!</v>
      </c>
      <c r="E94" s="180" t="e">
        <f t="shared" si="18"/>
        <v>#DIV/0!</v>
      </c>
      <c r="F94" s="180" t="e">
        <f t="shared" si="18"/>
        <v>#DIV/0!</v>
      </c>
      <c r="G94" s="180" t="e">
        <f t="shared" si="18"/>
        <v>#DIV/0!</v>
      </c>
      <c r="H94" s="180" t="e">
        <f t="shared" si="18"/>
        <v>#DIV/0!</v>
      </c>
      <c r="I94" s="180" t="e">
        <f t="shared" si="18"/>
        <v>#DIV/0!</v>
      </c>
      <c r="J94" s="180" t="e">
        <f t="shared" si="18"/>
        <v>#DIV/0!</v>
      </c>
      <c r="K94" s="180" t="e">
        <f t="shared" si="18"/>
        <v>#DIV/0!</v>
      </c>
      <c r="L94" s="180" t="e">
        <f t="shared" si="18"/>
        <v>#DIV/0!</v>
      </c>
      <c r="M94" s="180" t="e">
        <f t="shared" si="18"/>
        <v>#DIV/0!</v>
      </c>
      <c r="N94" s="180"/>
      <c r="O94" s="180"/>
      <c r="P94" s="180"/>
      <c r="Q94" s="180"/>
    </row>
    <row r="95" spans="1:17" hidden="1" x14ac:dyDescent="0.2">
      <c r="A95" s="169">
        <v>17</v>
      </c>
      <c r="B95" s="184">
        <f t="shared" si="2"/>
        <v>0</v>
      </c>
      <c r="C95" s="187">
        <f t="shared" si="2"/>
        <v>0</v>
      </c>
      <c r="D95" s="180" t="e">
        <f t="shared" ref="D95:M95" si="19">(D61/D43)*D77</f>
        <v>#DIV/0!</v>
      </c>
      <c r="E95" s="180" t="e">
        <f t="shared" si="19"/>
        <v>#DIV/0!</v>
      </c>
      <c r="F95" s="180" t="e">
        <f t="shared" si="19"/>
        <v>#DIV/0!</v>
      </c>
      <c r="G95" s="180" t="e">
        <f t="shared" si="19"/>
        <v>#DIV/0!</v>
      </c>
      <c r="H95" s="180" t="e">
        <f t="shared" si="19"/>
        <v>#DIV/0!</v>
      </c>
      <c r="I95" s="180" t="e">
        <f t="shared" si="19"/>
        <v>#DIV/0!</v>
      </c>
      <c r="J95" s="180" t="e">
        <f t="shared" si="19"/>
        <v>#DIV/0!</v>
      </c>
      <c r="K95" s="180" t="e">
        <f t="shared" si="19"/>
        <v>#DIV/0!</v>
      </c>
      <c r="L95" s="180" t="e">
        <f t="shared" si="19"/>
        <v>#DIV/0!</v>
      </c>
      <c r="M95" s="180" t="e">
        <f t="shared" si="19"/>
        <v>#DIV/0!</v>
      </c>
      <c r="N95" s="180"/>
      <c r="O95" s="180"/>
      <c r="P95" s="180"/>
      <c r="Q95" s="180"/>
    </row>
    <row r="96" spans="1:17" hidden="1" x14ac:dyDescent="0.2">
      <c r="A96" s="169">
        <v>18</v>
      </c>
      <c r="B96" s="184">
        <f t="shared" si="2"/>
        <v>0</v>
      </c>
      <c r="C96" s="187">
        <f t="shared" si="2"/>
        <v>0</v>
      </c>
      <c r="D96" s="180" t="e">
        <f>(D45/D43)*D62</f>
        <v>#DIV/0!</v>
      </c>
      <c r="E96" s="180" t="e">
        <f t="shared" ref="E96:M96" si="20">(E62/E43)*E77</f>
        <v>#DIV/0!</v>
      </c>
      <c r="F96" s="180" t="e">
        <f t="shared" si="20"/>
        <v>#DIV/0!</v>
      </c>
      <c r="G96" s="180" t="e">
        <f t="shared" si="20"/>
        <v>#DIV/0!</v>
      </c>
      <c r="H96" s="180" t="e">
        <f t="shared" si="20"/>
        <v>#DIV/0!</v>
      </c>
      <c r="I96" s="180" t="e">
        <f t="shared" si="20"/>
        <v>#DIV/0!</v>
      </c>
      <c r="J96" s="180" t="e">
        <f t="shared" si="20"/>
        <v>#DIV/0!</v>
      </c>
      <c r="K96" s="180" t="e">
        <f t="shared" si="20"/>
        <v>#DIV/0!</v>
      </c>
      <c r="L96" s="180" t="e">
        <f t="shared" si="20"/>
        <v>#DIV/0!</v>
      </c>
      <c r="M96" s="180" t="e">
        <f t="shared" si="20"/>
        <v>#DIV/0!</v>
      </c>
      <c r="N96" s="180"/>
      <c r="O96" s="180"/>
      <c r="P96" s="180"/>
      <c r="Q96" s="180"/>
    </row>
    <row r="97" spans="1:17" hidden="1" x14ac:dyDescent="0.2">
      <c r="A97" s="186">
        <v>19</v>
      </c>
      <c r="B97" s="184">
        <f t="shared" si="2"/>
        <v>0</v>
      </c>
      <c r="C97" s="187">
        <f t="shared" si="2"/>
        <v>0</v>
      </c>
      <c r="D97" s="180" t="e">
        <f t="shared" ref="D97:M97" si="21">(D63/D43)*D77</f>
        <v>#DIV/0!</v>
      </c>
      <c r="E97" s="180" t="e">
        <f t="shared" si="21"/>
        <v>#DIV/0!</v>
      </c>
      <c r="F97" s="180" t="e">
        <f t="shared" si="21"/>
        <v>#DIV/0!</v>
      </c>
      <c r="G97" s="180" t="e">
        <f t="shared" si="21"/>
        <v>#DIV/0!</v>
      </c>
      <c r="H97" s="180" t="e">
        <f t="shared" si="21"/>
        <v>#DIV/0!</v>
      </c>
      <c r="I97" s="180" t="e">
        <f t="shared" si="21"/>
        <v>#DIV/0!</v>
      </c>
      <c r="J97" s="180" t="e">
        <f t="shared" si="21"/>
        <v>#DIV/0!</v>
      </c>
      <c r="K97" s="180" t="e">
        <f t="shared" si="21"/>
        <v>#DIV/0!</v>
      </c>
      <c r="L97" s="180" t="e">
        <f t="shared" si="21"/>
        <v>#DIV/0!</v>
      </c>
      <c r="M97" s="180" t="e">
        <f t="shared" si="21"/>
        <v>#DIV/0!</v>
      </c>
      <c r="N97" s="180"/>
      <c r="O97" s="180"/>
      <c r="P97" s="180"/>
      <c r="Q97" s="180"/>
    </row>
    <row r="98" spans="1:17" hidden="1" x14ac:dyDescent="0.2">
      <c r="A98" s="169">
        <v>20</v>
      </c>
      <c r="B98" s="184">
        <f t="shared" si="2"/>
        <v>0</v>
      </c>
      <c r="C98" s="187">
        <f t="shared" si="2"/>
        <v>0</v>
      </c>
      <c r="D98" s="180" t="e">
        <f t="shared" ref="D98:M98" si="22">(D64/D43)*D77</f>
        <v>#DIV/0!</v>
      </c>
      <c r="E98" s="180" t="e">
        <f t="shared" si="22"/>
        <v>#DIV/0!</v>
      </c>
      <c r="F98" s="180" t="e">
        <f t="shared" si="22"/>
        <v>#DIV/0!</v>
      </c>
      <c r="G98" s="180" t="e">
        <f t="shared" si="22"/>
        <v>#DIV/0!</v>
      </c>
      <c r="H98" s="180" t="e">
        <f t="shared" si="22"/>
        <v>#DIV/0!</v>
      </c>
      <c r="I98" s="180" t="e">
        <f t="shared" si="22"/>
        <v>#DIV/0!</v>
      </c>
      <c r="J98" s="180" t="e">
        <f t="shared" si="22"/>
        <v>#DIV/0!</v>
      </c>
      <c r="K98" s="180" t="e">
        <f t="shared" si="22"/>
        <v>#DIV/0!</v>
      </c>
      <c r="L98" s="180" t="e">
        <f t="shared" si="22"/>
        <v>#DIV/0!</v>
      </c>
      <c r="M98" s="180" t="e">
        <f t="shared" si="22"/>
        <v>#DIV/0!</v>
      </c>
      <c r="N98" s="180"/>
      <c r="O98" s="180"/>
      <c r="P98" s="180"/>
      <c r="Q98" s="180"/>
    </row>
    <row r="99" spans="1:17" hidden="1" x14ac:dyDescent="0.2">
      <c r="A99" s="169">
        <v>21</v>
      </c>
      <c r="B99" s="184">
        <f t="shared" si="2"/>
        <v>0</v>
      </c>
      <c r="C99" s="187">
        <f t="shared" si="2"/>
        <v>0</v>
      </c>
      <c r="D99" s="180" t="e">
        <f t="shared" ref="D99:M99" si="23">(D65/D43)*D77</f>
        <v>#DIV/0!</v>
      </c>
      <c r="E99" s="180" t="e">
        <f t="shared" si="23"/>
        <v>#DIV/0!</v>
      </c>
      <c r="F99" s="180" t="e">
        <f t="shared" si="23"/>
        <v>#DIV/0!</v>
      </c>
      <c r="G99" s="180" t="e">
        <f t="shared" si="23"/>
        <v>#DIV/0!</v>
      </c>
      <c r="H99" s="180" t="e">
        <f t="shared" si="23"/>
        <v>#DIV/0!</v>
      </c>
      <c r="I99" s="180" t="e">
        <f t="shared" si="23"/>
        <v>#DIV/0!</v>
      </c>
      <c r="J99" s="180" t="e">
        <f t="shared" si="23"/>
        <v>#DIV/0!</v>
      </c>
      <c r="K99" s="180" t="e">
        <f t="shared" si="23"/>
        <v>#DIV/0!</v>
      </c>
      <c r="L99" s="180" t="e">
        <f t="shared" si="23"/>
        <v>#DIV/0!</v>
      </c>
      <c r="M99" s="180" t="e">
        <f t="shared" si="23"/>
        <v>#DIV/0!</v>
      </c>
      <c r="N99" s="180"/>
      <c r="O99" s="180"/>
      <c r="P99" s="180"/>
      <c r="Q99" s="180"/>
    </row>
    <row r="100" spans="1:17" hidden="1" x14ac:dyDescent="0.2">
      <c r="A100" s="186">
        <v>22</v>
      </c>
      <c r="B100" s="184">
        <f t="shared" si="2"/>
        <v>0</v>
      </c>
      <c r="C100" s="187">
        <f t="shared" si="2"/>
        <v>0</v>
      </c>
      <c r="D100" s="180" t="e">
        <f t="shared" ref="D100:M100" si="24">(D66/D43)*D77</f>
        <v>#DIV/0!</v>
      </c>
      <c r="E100" s="180" t="e">
        <f t="shared" si="24"/>
        <v>#DIV/0!</v>
      </c>
      <c r="F100" s="180" t="e">
        <f t="shared" si="24"/>
        <v>#DIV/0!</v>
      </c>
      <c r="G100" s="180" t="e">
        <f t="shared" si="24"/>
        <v>#DIV/0!</v>
      </c>
      <c r="H100" s="180" t="e">
        <f t="shared" si="24"/>
        <v>#DIV/0!</v>
      </c>
      <c r="I100" s="180" t="e">
        <f t="shared" si="24"/>
        <v>#DIV/0!</v>
      </c>
      <c r="J100" s="180" t="e">
        <f t="shared" si="24"/>
        <v>#DIV/0!</v>
      </c>
      <c r="K100" s="180" t="e">
        <f t="shared" si="24"/>
        <v>#DIV/0!</v>
      </c>
      <c r="L100" s="180" t="e">
        <f t="shared" si="24"/>
        <v>#DIV/0!</v>
      </c>
      <c r="M100" s="180" t="e">
        <f t="shared" si="24"/>
        <v>#DIV/0!</v>
      </c>
      <c r="N100" s="180"/>
      <c r="O100" s="180"/>
      <c r="P100" s="180"/>
      <c r="Q100" s="180"/>
    </row>
    <row r="101" spans="1:17" ht="20.25" hidden="1" customHeight="1" x14ac:dyDescent="0.2">
      <c r="A101" s="169">
        <v>23</v>
      </c>
      <c r="B101" s="184">
        <f t="shared" si="2"/>
        <v>0</v>
      </c>
      <c r="C101" s="187">
        <f t="shared" si="2"/>
        <v>0</v>
      </c>
      <c r="D101" s="180" t="e">
        <f t="shared" ref="D101:M101" si="25">(D67/D43)*D77</f>
        <v>#DIV/0!</v>
      </c>
      <c r="E101" s="180" t="e">
        <f t="shared" si="25"/>
        <v>#DIV/0!</v>
      </c>
      <c r="F101" s="180" t="e">
        <f t="shared" si="25"/>
        <v>#DIV/0!</v>
      </c>
      <c r="G101" s="180" t="e">
        <f t="shared" si="25"/>
        <v>#DIV/0!</v>
      </c>
      <c r="H101" s="180" t="e">
        <f t="shared" si="25"/>
        <v>#DIV/0!</v>
      </c>
      <c r="I101" s="180" t="e">
        <f t="shared" si="25"/>
        <v>#DIV/0!</v>
      </c>
      <c r="J101" s="180" t="e">
        <f t="shared" si="25"/>
        <v>#DIV/0!</v>
      </c>
      <c r="K101" s="180" t="e">
        <f t="shared" si="25"/>
        <v>#DIV/0!</v>
      </c>
      <c r="L101" s="180" t="e">
        <f t="shared" si="25"/>
        <v>#DIV/0!</v>
      </c>
      <c r="M101" s="180" t="e">
        <f t="shared" si="25"/>
        <v>#DIV/0!</v>
      </c>
      <c r="N101" s="180"/>
      <c r="O101" s="180"/>
      <c r="P101" s="180"/>
      <c r="Q101" s="180"/>
    </row>
    <row r="102" spans="1:17" ht="44.25" hidden="1" customHeight="1" x14ac:dyDescent="0.2">
      <c r="A102" s="169">
        <v>24</v>
      </c>
      <c r="B102" s="184">
        <f t="shared" si="2"/>
        <v>0</v>
      </c>
      <c r="C102" s="187">
        <f t="shared" si="2"/>
        <v>0</v>
      </c>
      <c r="D102" s="180" t="e">
        <f t="shared" ref="D102:M102" si="26">(D68/D43)*D77</f>
        <v>#DIV/0!</v>
      </c>
      <c r="E102" s="180" t="e">
        <f t="shared" si="26"/>
        <v>#DIV/0!</v>
      </c>
      <c r="F102" s="180" t="e">
        <f t="shared" si="26"/>
        <v>#DIV/0!</v>
      </c>
      <c r="G102" s="180" t="e">
        <f t="shared" si="26"/>
        <v>#DIV/0!</v>
      </c>
      <c r="H102" s="180" t="e">
        <f t="shared" si="26"/>
        <v>#DIV/0!</v>
      </c>
      <c r="I102" s="180" t="e">
        <f t="shared" si="26"/>
        <v>#DIV/0!</v>
      </c>
      <c r="J102" s="180" t="e">
        <f t="shared" si="26"/>
        <v>#DIV/0!</v>
      </c>
      <c r="K102" s="180" t="e">
        <f t="shared" si="26"/>
        <v>#DIV/0!</v>
      </c>
      <c r="L102" s="180" t="e">
        <f t="shared" si="26"/>
        <v>#DIV/0!</v>
      </c>
      <c r="M102" s="180" t="e">
        <f t="shared" si="26"/>
        <v>#DIV/0!</v>
      </c>
      <c r="N102" s="180"/>
      <c r="O102" s="180"/>
      <c r="P102" s="180"/>
      <c r="Q102" s="180"/>
    </row>
    <row r="103" spans="1:17" ht="43.5" hidden="1" customHeight="1" x14ac:dyDescent="0.2">
      <c r="A103" s="186">
        <v>25</v>
      </c>
      <c r="B103" s="184">
        <f t="shared" si="2"/>
        <v>0</v>
      </c>
      <c r="C103" s="187">
        <f t="shared" si="2"/>
        <v>0</v>
      </c>
      <c r="D103" s="180" t="e">
        <f t="shared" ref="D103:M103" si="27">(D69/D43)*D77</f>
        <v>#DIV/0!</v>
      </c>
      <c r="E103" s="180" t="e">
        <f t="shared" si="27"/>
        <v>#DIV/0!</v>
      </c>
      <c r="F103" s="180" t="e">
        <f t="shared" si="27"/>
        <v>#DIV/0!</v>
      </c>
      <c r="G103" s="180" t="e">
        <f t="shared" si="27"/>
        <v>#DIV/0!</v>
      </c>
      <c r="H103" s="180" t="e">
        <f t="shared" si="27"/>
        <v>#DIV/0!</v>
      </c>
      <c r="I103" s="180" t="e">
        <f t="shared" si="27"/>
        <v>#DIV/0!</v>
      </c>
      <c r="J103" s="180" t="e">
        <f t="shared" si="27"/>
        <v>#DIV/0!</v>
      </c>
      <c r="K103" s="180" t="e">
        <f t="shared" si="27"/>
        <v>#DIV/0!</v>
      </c>
      <c r="L103" s="180" t="e">
        <f t="shared" si="27"/>
        <v>#DIV/0!</v>
      </c>
      <c r="M103" s="180" t="e">
        <f t="shared" si="27"/>
        <v>#DIV/0!</v>
      </c>
      <c r="N103" s="180"/>
      <c r="O103" s="180"/>
      <c r="P103" s="180"/>
      <c r="Q103" s="180"/>
    </row>
    <row r="104" spans="1:17" ht="50.25" hidden="1" customHeight="1" x14ac:dyDescent="0.2">
      <c r="A104" s="169">
        <v>26</v>
      </c>
      <c r="B104" s="184">
        <f t="shared" si="2"/>
        <v>0</v>
      </c>
      <c r="C104" s="187">
        <f t="shared" si="2"/>
        <v>0</v>
      </c>
      <c r="D104" s="180" t="e">
        <f t="shared" ref="D104:M104" si="28">(D70/D43)*D77</f>
        <v>#DIV/0!</v>
      </c>
      <c r="E104" s="180" t="e">
        <f t="shared" si="28"/>
        <v>#DIV/0!</v>
      </c>
      <c r="F104" s="180" t="e">
        <f t="shared" si="28"/>
        <v>#DIV/0!</v>
      </c>
      <c r="G104" s="180" t="e">
        <f t="shared" si="28"/>
        <v>#DIV/0!</v>
      </c>
      <c r="H104" s="180" t="e">
        <f t="shared" si="28"/>
        <v>#DIV/0!</v>
      </c>
      <c r="I104" s="180" t="e">
        <f t="shared" si="28"/>
        <v>#DIV/0!</v>
      </c>
      <c r="J104" s="180" t="e">
        <f t="shared" si="28"/>
        <v>#DIV/0!</v>
      </c>
      <c r="K104" s="180" t="e">
        <f t="shared" si="28"/>
        <v>#DIV/0!</v>
      </c>
      <c r="L104" s="180" t="e">
        <f t="shared" si="28"/>
        <v>#DIV/0!</v>
      </c>
      <c r="M104" s="180" t="e">
        <f t="shared" si="28"/>
        <v>#DIV/0!</v>
      </c>
      <c r="N104" s="180"/>
      <c r="O104" s="180"/>
      <c r="P104" s="180"/>
      <c r="Q104" s="180"/>
    </row>
    <row r="105" spans="1:17" ht="67.5" hidden="1" customHeight="1" x14ac:dyDescent="0.2">
      <c r="A105" s="169">
        <v>27</v>
      </c>
      <c r="B105" s="184">
        <f t="shared" si="2"/>
        <v>0</v>
      </c>
      <c r="C105" s="187">
        <f t="shared" si="2"/>
        <v>0</v>
      </c>
      <c r="D105" s="180" t="e">
        <f t="shared" ref="D105:M105" si="29">(D71/D43)*D77</f>
        <v>#DIV/0!</v>
      </c>
      <c r="E105" s="180" t="e">
        <f t="shared" si="29"/>
        <v>#DIV/0!</v>
      </c>
      <c r="F105" s="180" t="e">
        <f t="shared" si="29"/>
        <v>#DIV/0!</v>
      </c>
      <c r="G105" s="180" t="e">
        <f t="shared" si="29"/>
        <v>#DIV/0!</v>
      </c>
      <c r="H105" s="180" t="e">
        <f t="shared" si="29"/>
        <v>#DIV/0!</v>
      </c>
      <c r="I105" s="180" t="e">
        <f t="shared" si="29"/>
        <v>#DIV/0!</v>
      </c>
      <c r="J105" s="180" t="e">
        <f t="shared" si="29"/>
        <v>#DIV/0!</v>
      </c>
      <c r="K105" s="180" t="e">
        <f t="shared" si="29"/>
        <v>#DIV/0!</v>
      </c>
      <c r="L105" s="180" t="e">
        <f t="shared" si="29"/>
        <v>#DIV/0!</v>
      </c>
      <c r="M105" s="180" t="e">
        <f t="shared" si="29"/>
        <v>#DIV/0!</v>
      </c>
      <c r="N105" s="180"/>
      <c r="O105" s="180"/>
      <c r="P105" s="180"/>
      <c r="Q105" s="180"/>
    </row>
    <row r="106" spans="1:17" ht="49.5" hidden="1" customHeight="1" x14ac:dyDescent="0.2">
      <c r="A106" s="186">
        <v>28</v>
      </c>
      <c r="B106" s="184">
        <f t="shared" si="2"/>
        <v>0</v>
      </c>
      <c r="C106" s="187">
        <f t="shared" si="2"/>
        <v>0</v>
      </c>
      <c r="D106" s="180" t="e">
        <f t="shared" ref="D106:M106" si="30">(D72/D43)*D77</f>
        <v>#DIV/0!</v>
      </c>
      <c r="E106" s="180" t="e">
        <f t="shared" si="30"/>
        <v>#DIV/0!</v>
      </c>
      <c r="F106" s="180" t="e">
        <f t="shared" si="30"/>
        <v>#DIV/0!</v>
      </c>
      <c r="G106" s="180" t="e">
        <f t="shared" si="30"/>
        <v>#DIV/0!</v>
      </c>
      <c r="H106" s="180" t="e">
        <f t="shared" si="30"/>
        <v>#DIV/0!</v>
      </c>
      <c r="I106" s="180" t="e">
        <f t="shared" si="30"/>
        <v>#DIV/0!</v>
      </c>
      <c r="J106" s="180" t="e">
        <f t="shared" si="30"/>
        <v>#DIV/0!</v>
      </c>
      <c r="K106" s="180" t="e">
        <f t="shared" si="30"/>
        <v>#DIV/0!</v>
      </c>
      <c r="L106" s="180" t="e">
        <f t="shared" si="30"/>
        <v>#DIV/0!</v>
      </c>
      <c r="M106" s="180" t="e">
        <f t="shared" si="30"/>
        <v>#DIV/0!</v>
      </c>
      <c r="N106" s="180"/>
      <c r="O106" s="180"/>
      <c r="P106" s="180"/>
      <c r="Q106" s="180"/>
    </row>
    <row r="107" spans="1:17" ht="54.75" hidden="1" customHeight="1" x14ac:dyDescent="0.2">
      <c r="A107" s="169">
        <v>29</v>
      </c>
      <c r="B107" s="184">
        <f t="shared" si="2"/>
        <v>0</v>
      </c>
      <c r="C107" s="187">
        <f t="shared" si="2"/>
        <v>0</v>
      </c>
      <c r="D107" s="180" t="e">
        <f t="shared" ref="D107:M107" si="31">(D73/D43)*D77</f>
        <v>#DIV/0!</v>
      </c>
      <c r="E107" s="180" t="e">
        <f t="shared" si="31"/>
        <v>#DIV/0!</v>
      </c>
      <c r="F107" s="180" t="e">
        <f t="shared" si="31"/>
        <v>#DIV/0!</v>
      </c>
      <c r="G107" s="180" t="e">
        <f t="shared" si="31"/>
        <v>#DIV/0!</v>
      </c>
      <c r="H107" s="180" t="e">
        <f t="shared" si="31"/>
        <v>#DIV/0!</v>
      </c>
      <c r="I107" s="180" t="e">
        <f t="shared" si="31"/>
        <v>#DIV/0!</v>
      </c>
      <c r="J107" s="180" t="e">
        <f t="shared" si="31"/>
        <v>#DIV/0!</v>
      </c>
      <c r="K107" s="180" t="e">
        <f t="shared" si="31"/>
        <v>#DIV/0!</v>
      </c>
      <c r="L107" s="180" t="e">
        <f t="shared" si="31"/>
        <v>#DIV/0!</v>
      </c>
      <c r="M107" s="180" t="e">
        <f t="shared" si="31"/>
        <v>#DIV/0!</v>
      </c>
      <c r="N107" s="180"/>
      <c r="O107" s="180"/>
      <c r="P107" s="180"/>
      <c r="Q107" s="180"/>
    </row>
    <row r="108" spans="1:17" ht="52.5" hidden="1" customHeight="1" x14ac:dyDescent="0.2">
      <c r="A108" s="169">
        <v>30</v>
      </c>
      <c r="B108" s="184">
        <f t="shared" si="2"/>
        <v>0</v>
      </c>
      <c r="C108" s="187">
        <f t="shared" si="2"/>
        <v>0</v>
      </c>
      <c r="D108" s="180" t="e">
        <f t="shared" ref="D108:M108" si="32">(D74/D43)*D77</f>
        <v>#DIV/0!</v>
      </c>
      <c r="E108" s="180" t="e">
        <f t="shared" si="32"/>
        <v>#DIV/0!</v>
      </c>
      <c r="F108" s="180" t="e">
        <f t="shared" si="32"/>
        <v>#DIV/0!</v>
      </c>
      <c r="G108" s="180" t="e">
        <f t="shared" si="32"/>
        <v>#DIV/0!</v>
      </c>
      <c r="H108" s="180" t="e">
        <f t="shared" si="32"/>
        <v>#DIV/0!</v>
      </c>
      <c r="I108" s="180" t="e">
        <f t="shared" si="32"/>
        <v>#DIV/0!</v>
      </c>
      <c r="J108" s="180" t="e">
        <f t="shared" si="32"/>
        <v>#DIV/0!</v>
      </c>
      <c r="K108" s="180" t="e">
        <f t="shared" si="32"/>
        <v>#DIV/0!</v>
      </c>
      <c r="L108" s="180" t="e">
        <f t="shared" si="32"/>
        <v>#DIV/0!</v>
      </c>
      <c r="M108" s="180" t="e">
        <f t="shared" si="32"/>
        <v>#DIV/0!</v>
      </c>
      <c r="N108" s="180"/>
      <c r="O108" s="180"/>
      <c r="P108" s="180"/>
      <c r="Q108" s="180"/>
    </row>
    <row r="109" spans="1:17" ht="72" hidden="1" customHeight="1" x14ac:dyDescent="0.2">
      <c r="H109" s="166"/>
    </row>
    <row r="110" spans="1:17" ht="156" hidden="1" customHeight="1" x14ac:dyDescent="0.2">
      <c r="H110" s="166"/>
    </row>
    <row r="111" spans="1:17" x14ac:dyDescent="0.2">
      <c r="H111" s="166"/>
    </row>
    <row r="112" spans="1:17" x14ac:dyDescent="0.2">
      <c r="C112" s="190"/>
      <c r="D112" s="191" t="s">
        <v>33</v>
      </c>
      <c r="E112" s="191" t="s">
        <v>34</v>
      </c>
      <c r="F112" s="191" t="s">
        <v>35</v>
      </c>
      <c r="G112" s="191" t="s">
        <v>37</v>
      </c>
      <c r="H112" s="191" t="s">
        <v>38</v>
      </c>
      <c r="I112" s="191" t="s">
        <v>144</v>
      </c>
      <c r="J112" s="191" t="s">
        <v>145</v>
      </c>
      <c r="K112" s="191" t="s">
        <v>146</v>
      </c>
      <c r="L112" s="191" t="s">
        <v>147</v>
      </c>
      <c r="M112" s="191" t="s">
        <v>148</v>
      </c>
      <c r="N112" s="271"/>
      <c r="O112" s="200"/>
      <c r="P112" s="200"/>
      <c r="Q112" s="200"/>
    </row>
    <row r="113" spans="1:17" x14ac:dyDescent="0.2">
      <c r="A113" s="449" t="s">
        <v>208</v>
      </c>
      <c r="B113" s="450"/>
      <c r="C113" s="171" t="s">
        <v>254</v>
      </c>
      <c r="D113" s="192" t="str">
        <f>IF(ISERR(D77),"",IF(D77&gt;0,D77,""))</f>
        <v/>
      </c>
      <c r="E113" s="192" t="str">
        <f t="shared" ref="E113:M113" si="33">IF(ISERR(E77),"",IF(E77&gt;0,E77,""))</f>
        <v/>
      </c>
      <c r="F113" s="192" t="str">
        <f t="shared" si="33"/>
        <v/>
      </c>
      <c r="G113" s="192" t="str">
        <f t="shared" si="33"/>
        <v/>
      </c>
      <c r="H113" s="192" t="str">
        <f t="shared" si="33"/>
        <v/>
      </c>
      <c r="I113" s="192" t="str">
        <f t="shared" si="33"/>
        <v/>
      </c>
      <c r="J113" s="192" t="str">
        <f t="shared" si="33"/>
        <v/>
      </c>
      <c r="K113" s="192" t="str">
        <f t="shared" si="33"/>
        <v/>
      </c>
      <c r="L113" s="192" t="str">
        <f t="shared" si="33"/>
        <v/>
      </c>
      <c r="M113" s="192" t="str">
        <f t="shared" si="33"/>
        <v/>
      </c>
      <c r="N113" s="274"/>
      <c r="O113" s="198"/>
      <c r="P113" s="198"/>
      <c r="Q113" s="198"/>
    </row>
    <row r="114" spans="1:17" x14ac:dyDescent="0.2">
      <c r="A114" s="449"/>
      <c r="B114" s="450"/>
      <c r="C114" s="171" t="s">
        <v>252</v>
      </c>
      <c r="D114" s="192" t="str">
        <f t="shared" ref="D114:M114" si="34">IFERROR(AVERAGEIF(D79:D108,"&lt;&gt;0"),"")</f>
        <v/>
      </c>
      <c r="E114" s="192" t="str">
        <f t="shared" si="34"/>
        <v/>
      </c>
      <c r="F114" s="192" t="str">
        <f t="shared" si="34"/>
        <v/>
      </c>
      <c r="G114" s="192" t="str">
        <f t="shared" si="34"/>
        <v/>
      </c>
      <c r="H114" s="192" t="str">
        <f t="shared" si="34"/>
        <v/>
      </c>
      <c r="I114" s="192" t="str">
        <f t="shared" si="34"/>
        <v/>
      </c>
      <c r="J114" s="192" t="str">
        <f t="shared" si="34"/>
        <v/>
      </c>
      <c r="K114" s="192" t="str">
        <f t="shared" si="34"/>
        <v/>
      </c>
      <c r="L114" s="192" t="str">
        <f t="shared" si="34"/>
        <v/>
      </c>
      <c r="M114" s="192" t="str">
        <f t="shared" si="34"/>
        <v/>
      </c>
      <c r="N114" s="274"/>
      <c r="O114" s="198"/>
      <c r="P114" s="198"/>
      <c r="Q114" s="198"/>
    </row>
    <row r="115" spans="1:17" x14ac:dyDescent="0.2">
      <c r="A115" s="449"/>
      <c r="B115" s="450"/>
      <c r="C115" s="171" t="s">
        <v>253</v>
      </c>
      <c r="D115" s="170" t="str">
        <f>IF(ISERR(D77),"",IF(COUNTIF(D79:D108,"&gt;="&amp;0.6*D113)&gt;0,COUNTIF(D79:D108,"&gt;="&amp;0.6*D113),""))</f>
        <v/>
      </c>
      <c r="E115" s="170" t="str">
        <f t="shared" ref="E115:M115" si="35">IF(ISERR(E77),"",IF(COUNTIF(E79:E108,"&gt;="&amp;0.6*E113)&gt;0,COUNTIF(E79:E108,"&gt;="&amp;0.6*E113),""))</f>
        <v/>
      </c>
      <c r="F115" s="170" t="str">
        <f t="shared" si="35"/>
        <v/>
      </c>
      <c r="G115" s="170" t="str">
        <f t="shared" si="35"/>
        <v/>
      </c>
      <c r="H115" s="170" t="str">
        <f t="shared" si="35"/>
        <v/>
      </c>
      <c r="I115" s="170" t="str">
        <f t="shared" si="35"/>
        <v/>
      </c>
      <c r="J115" s="170" t="str">
        <f t="shared" si="35"/>
        <v/>
      </c>
      <c r="K115" s="170" t="str">
        <f t="shared" si="35"/>
        <v/>
      </c>
      <c r="L115" s="170" t="str">
        <f t="shared" si="35"/>
        <v/>
      </c>
      <c r="M115" s="170" t="str">
        <f t="shared" si="35"/>
        <v/>
      </c>
      <c r="N115" s="275"/>
      <c r="O115" s="199"/>
      <c r="P115" s="199"/>
      <c r="Q115" s="199"/>
    </row>
    <row r="116" spans="1:17" x14ac:dyDescent="0.2">
      <c r="A116" s="206"/>
      <c r="B116" s="209"/>
      <c r="C116" s="171"/>
      <c r="D116" s="170"/>
      <c r="E116" s="170"/>
      <c r="F116" s="170"/>
      <c r="G116" s="170"/>
      <c r="H116" s="170"/>
      <c r="I116" s="170"/>
      <c r="J116" s="170"/>
      <c r="K116" s="170"/>
      <c r="L116" s="170"/>
      <c r="M116" s="170"/>
      <c r="N116" s="273"/>
      <c r="O116" s="199"/>
      <c r="P116" s="199"/>
      <c r="Q116" s="199"/>
    </row>
    <row r="117" spans="1:17" hidden="1" x14ac:dyDescent="0.2">
      <c r="C117" s="190"/>
      <c r="D117" s="191" t="s">
        <v>33</v>
      </c>
      <c r="E117" s="191" t="s">
        <v>34</v>
      </c>
      <c r="F117" s="191" t="s">
        <v>35</v>
      </c>
      <c r="G117" s="191" t="s">
        <v>37</v>
      </c>
      <c r="H117" s="191" t="s">
        <v>38</v>
      </c>
      <c r="I117" s="191" t="s">
        <v>144</v>
      </c>
      <c r="J117" s="191" t="s">
        <v>145</v>
      </c>
      <c r="K117" s="191" t="s">
        <v>146</v>
      </c>
      <c r="L117" s="191" t="s">
        <v>147</v>
      </c>
      <c r="M117" s="191" t="s">
        <v>148</v>
      </c>
      <c r="N117" s="191"/>
    </row>
    <row r="118" spans="1:17" hidden="1" x14ac:dyDescent="0.2">
      <c r="B118" s="211" t="s">
        <v>237</v>
      </c>
      <c r="C118" s="171" t="s">
        <v>254</v>
      </c>
      <c r="D118" s="192">
        <f t="shared" ref="D118:M118" si="36">IF(D113="",0,D113)</f>
        <v>0</v>
      </c>
      <c r="E118" s="192">
        <f t="shared" si="36"/>
        <v>0</v>
      </c>
      <c r="F118" s="192">
        <f t="shared" si="36"/>
        <v>0</v>
      </c>
      <c r="G118" s="192">
        <f t="shared" si="36"/>
        <v>0</v>
      </c>
      <c r="H118" s="192">
        <f t="shared" si="36"/>
        <v>0</v>
      </c>
      <c r="I118" s="192">
        <f t="shared" si="36"/>
        <v>0</v>
      </c>
      <c r="J118" s="192">
        <f t="shared" si="36"/>
        <v>0</v>
      </c>
      <c r="K118" s="192">
        <f t="shared" si="36"/>
        <v>0</v>
      </c>
      <c r="L118" s="192">
        <f t="shared" si="36"/>
        <v>0</v>
      </c>
      <c r="M118" s="192">
        <f t="shared" si="36"/>
        <v>0</v>
      </c>
      <c r="N118" s="192"/>
    </row>
    <row r="119" spans="1:17" hidden="1" x14ac:dyDescent="0.2">
      <c r="B119" s="211" t="s">
        <v>238</v>
      </c>
      <c r="C119" s="171" t="s">
        <v>254</v>
      </c>
      <c r="D119" s="192">
        <f>IF('SO Score-Section 2'!D113="",0,'SO Score-Section 2'!D113)</f>
        <v>0</v>
      </c>
      <c r="E119" s="192">
        <f>IF('SO Score-Section 2'!E113="",0,'SO Score-Section 2'!E113)</f>
        <v>0</v>
      </c>
      <c r="F119" s="192">
        <f>IF('SO Score-Section 2'!F113="",0,'SO Score-Section 2'!F113)</f>
        <v>0</v>
      </c>
      <c r="G119" s="192">
        <f>IF('SO Score-Section 2'!G113="",0,'SO Score-Section 2'!G113)</f>
        <v>0</v>
      </c>
      <c r="H119" s="192">
        <f>IF('SO Score-Section 2'!H113="",0,'SO Score-Section 2'!H113)</f>
        <v>0</v>
      </c>
      <c r="I119" s="192">
        <f>IF('SO Score-Section 2'!I113="",0,'SO Score-Section 2'!I113)</f>
        <v>0</v>
      </c>
      <c r="J119" s="192">
        <f>IF('SO Score-Section 2'!J113="",0,'SO Score-Section 2'!J113)</f>
        <v>0</v>
      </c>
      <c r="K119" s="192">
        <f>IF('SO Score-Section 2'!K113="",0,'SO Score-Section 2'!K113)</f>
        <v>0</v>
      </c>
      <c r="L119" s="192">
        <f>IF('SO Score-Section 2'!L113="",0,'SO Score-Section 2'!L113)</f>
        <v>0</v>
      </c>
      <c r="M119" s="192">
        <f>IF('SO Score-Section 2'!M113="",0,'SO Score-Section 2'!M113)</f>
        <v>0</v>
      </c>
      <c r="N119" s="192"/>
    </row>
    <row r="120" spans="1:17" hidden="1" x14ac:dyDescent="0.2">
      <c r="B120" s="211" t="s">
        <v>239</v>
      </c>
      <c r="C120" s="171" t="s">
        <v>254</v>
      </c>
      <c r="D120" s="192">
        <f>IF('SO Score-Section 3'!D113="",0,'SO Score-Section 3'!D113)</f>
        <v>0</v>
      </c>
      <c r="E120" s="192">
        <f>IF('SO Score-Section 3'!E113="",0,'SO Score-Section 3'!E113)</f>
        <v>0</v>
      </c>
      <c r="F120" s="192">
        <f>IF('SO Score-Section 3'!F113="",0,'SO Score-Section 3'!F113)</f>
        <v>0</v>
      </c>
      <c r="G120" s="192">
        <f>IF('SO Score-Section 3'!G113="",0,'SO Score-Section 3'!G113)</f>
        <v>0</v>
      </c>
      <c r="H120" s="192">
        <f>IF('SO Score-Section 3'!H113="",0,'SO Score-Section 3'!H113)</f>
        <v>0</v>
      </c>
      <c r="I120" s="192">
        <f>IF('SO Score-Section 3'!I113="",0,'SO Score-Section 3'!I113)</f>
        <v>0</v>
      </c>
      <c r="J120" s="192">
        <f>IF('SO Score-Section 3'!J113="",0,'SO Score-Section 3'!J113)</f>
        <v>0</v>
      </c>
      <c r="K120" s="192">
        <f>IF('SO Score-Section 3'!K113="",0,'SO Score-Section 3'!K113)</f>
        <v>0</v>
      </c>
      <c r="L120" s="192">
        <f>IF('SO Score-Section 3'!L113="",0,'SO Score-Section 3'!L113)</f>
        <v>0</v>
      </c>
      <c r="M120" s="192">
        <f>IF('SO Score-Section 3'!M113="",0,'SO Score-Section 3'!M113)</f>
        <v>0</v>
      </c>
      <c r="N120" s="192"/>
    </row>
    <row r="121" spans="1:17" hidden="1" x14ac:dyDescent="0.2">
      <c r="B121" s="211" t="s">
        <v>240</v>
      </c>
      <c r="C121" s="171" t="s">
        <v>254</v>
      </c>
      <c r="D121" s="192">
        <f>IF('SO Score-Section 4'!D113="",0,'SO Score-Section 4'!D113)</f>
        <v>0</v>
      </c>
      <c r="E121" s="192">
        <f>IF('SO Score-Section 4'!E113="",0,'SO Score-Section 4'!E113)</f>
        <v>0</v>
      </c>
      <c r="F121" s="192">
        <f>IF('SO Score-Section 4'!F113="",0,'SO Score-Section 4'!F113)</f>
        <v>0</v>
      </c>
      <c r="G121" s="192">
        <f>IF('SO Score-Section 4'!G113="",0,'SO Score-Section 4'!G113)</f>
        <v>0</v>
      </c>
      <c r="H121" s="192">
        <f>IF('SO Score-Section 4'!H113="",0,'SO Score-Section 4'!H113)</f>
        <v>0</v>
      </c>
      <c r="I121" s="192">
        <f>IF('SO Score-Section 4'!I113="",0,'SO Score-Section 4'!I113)</f>
        <v>0</v>
      </c>
      <c r="J121" s="192">
        <f>IF('SO Score-Section 4'!J113="",0,'SO Score-Section 4'!J113)</f>
        <v>0</v>
      </c>
      <c r="K121" s="192">
        <f>IF('SO Score-Section 4'!K113="",0,'SO Score-Section 4'!K113)</f>
        <v>0</v>
      </c>
      <c r="L121" s="192">
        <f>IF('SO Score-Section 4'!L113="",0,'SO Score-Section 4'!L113)</f>
        <v>0</v>
      </c>
      <c r="M121" s="192">
        <f>IF('SO Score-Section 4'!M113="",0,'SO Score-Section 4'!M113)</f>
        <v>0</v>
      </c>
      <c r="N121" s="192"/>
    </row>
    <row r="122" spans="1:17" hidden="1" x14ac:dyDescent="0.2">
      <c r="B122" s="211" t="s">
        <v>237</v>
      </c>
      <c r="C122" s="171" t="s">
        <v>252</v>
      </c>
      <c r="D122" s="192">
        <f>IF(D114="",0,D114)</f>
        <v>0</v>
      </c>
      <c r="E122" s="192">
        <f t="shared" ref="E122:M122" si="37">IF(E114="",0,E114)</f>
        <v>0</v>
      </c>
      <c r="F122" s="192">
        <f t="shared" si="37"/>
        <v>0</v>
      </c>
      <c r="G122" s="192">
        <f t="shared" si="37"/>
        <v>0</v>
      </c>
      <c r="H122" s="192">
        <f t="shared" si="37"/>
        <v>0</v>
      </c>
      <c r="I122" s="192">
        <f t="shared" si="37"/>
        <v>0</v>
      </c>
      <c r="J122" s="192">
        <f t="shared" si="37"/>
        <v>0</v>
      </c>
      <c r="K122" s="192">
        <f t="shared" si="37"/>
        <v>0</v>
      </c>
      <c r="L122" s="192">
        <f t="shared" si="37"/>
        <v>0</v>
      </c>
      <c r="M122" s="192">
        <f t="shared" si="37"/>
        <v>0</v>
      </c>
      <c r="N122" s="192"/>
    </row>
    <row r="123" spans="1:17" hidden="1" x14ac:dyDescent="0.2">
      <c r="B123" s="211" t="s">
        <v>238</v>
      </c>
      <c r="C123" s="171" t="s">
        <v>252</v>
      </c>
      <c r="D123" s="192">
        <f>IF('SO Score-Section 2'!D114="",0,'SO Score-Section 2'!D114)</f>
        <v>0</v>
      </c>
      <c r="E123" s="192">
        <f>IF('SO Score-Section 2'!E114="",0,'SO Score-Section 2'!E114)</f>
        <v>0</v>
      </c>
      <c r="F123" s="192">
        <f>IF('SO Score-Section 2'!F114="",0,'SO Score-Section 2'!F114)</f>
        <v>0</v>
      </c>
      <c r="G123" s="192">
        <f>IF('SO Score-Section 2'!G114="",0,'SO Score-Section 2'!G114)</f>
        <v>0</v>
      </c>
      <c r="H123" s="192">
        <f>IF('SO Score-Section 2'!H114="",0,'SO Score-Section 2'!H114)</f>
        <v>0</v>
      </c>
      <c r="I123" s="192">
        <f>IF('SO Score-Section 2'!I114="",0,'SO Score-Section 2'!I114)</f>
        <v>0</v>
      </c>
      <c r="J123" s="192">
        <f>IF('SO Score-Section 2'!J114="",0,'SO Score-Section 2'!J114)</f>
        <v>0</v>
      </c>
      <c r="K123" s="192">
        <f>IF('SO Score-Section 2'!K114="",0,'SO Score-Section 2'!K114)</f>
        <v>0</v>
      </c>
      <c r="L123" s="192">
        <f>IF('SO Score-Section 2'!L114="",0,'SO Score-Section 2'!L114)</f>
        <v>0</v>
      </c>
      <c r="M123" s="192">
        <f>IF('SO Score-Section 2'!M114="",0,'SO Score-Section 2'!M114)</f>
        <v>0</v>
      </c>
      <c r="N123" s="192"/>
    </row>
    <row r="124" spans="1:17" hidden="1" x14ac:dyDescent="0.2">
      <c r="B124" s="211" t="s">
        <v>239</v>
      </c>
      <c r="C124" s="171" t="s">
        <v>252</v>
      </c>
      <c r="D124" s="192">
        <f>IF('SO Score-Section 3'!D114="",0,'SO Score-Section 3'!D114)</f>
        <v>0</v>
      </c>
      <c r="E124" s="192">
        <f>IF('SO Score-Section 3'!E114="",0,'SO Score-Section 3'!E114)</f>
        <v>0</v>
      </c>
      <c r="F124" s="192">
        <f>IF('SO Score-Section 3'!F114="",0,'SO Score-Section 3'!F114)</f>
        <v>0</v>
      </c>
      <c r="G124" s="192">
        <f>IF('SO Score-Section 3'!G114="",0,'SO Score-Section 3'!G114)</f>
        <v>0</v>
      </c>
      <c r="H124" s="192">
        <f>IF('SO Score-Section 3'!H114="",0,'SO Score-Section 3'!H114)</f>
        <v>0</v>
      </c>
      <c r="I124" s="192">
        <f>IF('SO Score-Section 3'!I114="",0,'SO Score-Section 3'!I114)</f>
        <v>0</v>
      </c>
      <c r="J124" s="192">
        <f>IF('SO Score-Section 3'!J114="",0,'SO Score-Section 3'!J114)</f>
        <v>0</v>
      </c>
      <c r="K124" s="192">
        <f>IF('SO Score-Section 3'!K114="",0,'SO Score-Section 3'!K114)</f>
        <v>0</v>
      </c>
      <c r="L124" s="192">
        <f>IF('SO Score-Section 3'!L114="",0,'SO Score-Section 3'!L114)</f>
        <v>0</v>
      </c>
      <c r="M124" s="192">
        <f>IF('SO Score-Section 3'!M114="",0,'SO Score-Section 3'!M114)</f>
        <v>0</v>
      </c>
      <c r="N124" s="192"/>
    </row>
    <row r="125" spans="1:17" hidden="1" x14ac:dyDescent="0.2">
      <c r="B125" s="211" t="s">
        <v>240</v>
      </c>
      <c r="C125" s="171" t="s">
        <v>252</v>
      </c>
      <c r="D125" s="210">
        <f>IF('SO Score-Section 4'!D114="",0,'SO Score-Section 4'!D114)</f>
        <v>0</v>
      </c>
      <c r="E125" s="210">
        <f>IF('SO Score-Section 4'!E114="",0,'SO Score-Section 4'!E114)</f>
        <v>0</v>
      </c>
      <c r="F125" s="210">
        <f>IF('SO Score-Section 4'!F114="",0,'SO Score-Section 4'!F114)</f>
        <v>0</v>
      </c>
      <c r="G125" s="210">
        <f>IF('SO Score-Section 4'!G114="",0,'SO Score-Section 4'!G114)</f>
        <v>0</v>
      </c>
      <c r="H125" s="210">
        <f>IF('SO Score-Section 4'!H114="",0,'SO Score-Section 4'!H114)</f>
        <v>0</v>
      </c>
      <c r="I125" s="210">
        <f>IF('SO Score-Section 4'!I114="",0,'SO Score-Section 4'!I114)</f>
        <v>0</v>
      </c>
      <c r="J125" s="210">
        <f>IF('SO Score-Section 4'!J114="",0,'SO Score-Section 4'!J114)</f>
        <v>0</v>
      </c>
      <c r="K125" s="210">
        <f>IF('SO Score-Section 4'!K114="",0,'SO Score-Section 4'!K114)</f>
        <v>0</v>
      </c>
      <c r="L125" s="210">
        <f>IF('SO Score-Section 4'!L114="",0,'SO Score-Section 4'!L114)</f>
        <v>0</v>
      </c>
      <c r="M125" s="210">
        <f>IF('SO Score-Section 4'!M114="",0,'SO Score-Section 4'!M114)</f>
        <v>0</v>
      </c>
      <c r="N125" s="169"/>
    </row>
    <row r="126" spans="1:17" hidden="1" x14ac:dyDescent="0.2">
      <c r="B126" s="211" t="s">
        <v>237</v>
      </c>
      <c r="C126" s="171" t="s">
        <v>253</v>
      </c>
      <c r="D126" s="192">
        <f>IF(D115="",0,D115)</f>
        <v>0</v>
      </c>
      <c r="E126" s="192">
        <f t="shared" ref="E126:M126" si="38">IF(E115="",0,E115)</f>
        <v>0</v>
      </c>
      <c r="F126" s="192">
        <f t="shared" si="38"/>
        <v>0</v>
      </c>
      <c r="G126" s="192">
        <f t="shared" si="38"/>
        <v>0</v>
      </c>
      <c r="H126" s="192">
        <f t="shared" si="38"/>
        <v>0</v>
      </c>
      <c r="I126" s="192">
        <f t="shared" si="38"/>
        <v>0</v>
      </c>
      <c r="J126" s="192">
        <f t="shared" si="38"/>
        <v>0</v>
      </c>
      <c r="K126" s="192">
        <f t="shared" si="38"/>
        <v>0</v>
      </c>
      <c r="L126" s="192">
        <f t="shared" si="38"/>
        <v>0</v>
      </c>
      <c r="M126" s="192">
        <f t="shared" si="38"/>
        <v>0</v>
      </c>
      <c r="N126" s="192"/>
    </row>
    <row r="127" spans="1:17" hidden="1" x14ac:dyDescent="0.2">
      <c r="B127" s="211" t="s">
        <v>238</v>
      </c>
      <c r="C127" s="171" t="s">
        <v>253</v>
      </c>
      <c r="D127" s="192">
        <f>IF('SO Score-Section 2'!D115="",0,'SO Score-Section 2'!D115)</f>
        <v>0</v>
      </c>
      <c r="E127" s="192">
        <f>IF('SO Score-Section 2'!E115="",0,'SO Score-Section 2'!E115)</f>
        <v>0</v>
      </c>
      <c r="F127" s="192">
        <f>IF('SO Score-Section 2'!F115="",0,'SO Score-Section 2'!F115)</f>
        <v>0</v>
      </c>
      <c r="G127" s="192">
        <f>IF('SO Score-Section 2'!G115="",0,'SO Score-Section 2'!G115)</f>
        <v>0</v>
      </c>
      <c r="H127" s="192">
        <f>IF('SO Score-Section 2'!H115="",0,'SO Score-Section 2'!H115)</f>
        <v>0</v>
      </c>
      <c r="I127" s="192">
        <f>IF('SO Score-Section 2'!I115="",0,'SO Score-Section 2'!I115)</f>
        <v>0</v>
      </c>
      <c r="J127" s="192">
        <f>IF('SO Score-Section 2'!J115="",0,'SO Score-Section 2'!J115)</f>
        <v>0</v>
      </c>
      <c r="K127" s="192">
        <f>IF('SO Score-Section 2'!K115="",0,'SO Score-Section 2'!K115)</f>
        <v>0</v>
      </c>
      <c r="L127" s="192">
        <f>IF('SO Score-Section 2'!L115="",0,'SO Score-Section 2'!L115)</f>
        <v>0</v>
      </c>
      <c r="M127" s="192">
        <f>IF('SO Score-Section 2'!M115="",0,'SO Score-Section 2'!M115)</f>
        <v>0</v>
      </c>
      <c r="N127" s="192"/>
    </row>
    <row r="128" spans="1:17" hidden="1" x14ac:dyDescent="0.2">
      <c r="B128" s="211" t="s">
        <v>239</v>
      </c>
      <c r="C128" s="171" t="s">
        <v>253</v>
      </c>
      <c r="D128" s="192">
        <f>IF('SO Score-Section 3'!D115="",0,'SO Score-Section 3'!D115)</f>
        <v>0</v>
      </c>
      <c r="E128" s="192">
        <f>IF('SO Score-Section 3'!E115="",0,'SO Score-Section 3'!E115)</f>
        <v>0</v>
      </c>
      <c r="F128" s="192">
        <f>IF('SO Score-Section 3'!F115="",0,'SO Score-Section 3'!F115)</f>
        <v>0</v>
      </c>
      <c r="G128" s="192">
        <f>IF('SO Score-Section 3'!G115="",0,'SO Score-Section 3'!G115)</f>
        <v>0</v>
      </c>
      <c r="H128" s="192">
        <f>IF('SO Score-Section 3'!H115="",0,'SO Score-Section 3'!H115)</f>
        <v>0</v>
      </c>
      <c r="I128" s="192">
        <f>IF('SO Score-Section 3'!I115="",0,'SO Score-Section 3'!I115)</f>
        <v>0</v>
      </c>
      <c r="J128" s="192">
        <f>IF('SO Score-Section 3'!J115="",0,'SO Score-Section 3'!J115)</f>
        <v>0</v>
      </c>
      <c r="K128" s="192">
        <f>IF('SO Score-Section 3'!K115="",0,'SO Score-Section 3'!K115)</f>
        <v>0</v>
      </c>
      <c r="L128" s="192">
        <f>IF('SO Score-Section 3'!L115="",0,'SO Score-Section 3'!L115)</f>
        <v>0</v>
      </c>
      <c r="M128" s="192">
        <f>IF('SO Score-Section 3'!M115="",0,'SO Score-Section 3'!M115)</f>
        <v>0</v>
      </c>
      <c r="N128" s="192"/>
    </row>
    <row r="129" spans="1:14" hidden="1" x14ac:dyDescent="0.2">
      <c r="B129" s="211" t="s">
        <v>240</v>
      </c>
      <c r="C129" s="171" t="s">
        <v>253</v>
      </c>
      <c r="D129" s="167">
        <f>IF('SO Score-Section 4'!D115="",0,'SO Score-Section 4'!D115)</f>
        <v>0</v>
      </c>
      <c r="E129" s="167">
        <f>IF('SO Score-Section 4'!E115="",0,'SO Score-Section 4'!E115)</f>
        <v>0</v>
      </c>
      <c r="F129" s="167">
        <f>IF('SO Score-Section 4'!F115="",0,'SO Score-Section 4'!F115)</f>
        <v>0</v>
      </c>
      <c r="G129" s="167">
        <f>IF('SO Score-Section 4'!G115="",0,'SO Score-Section 4'!G115)</f>
        <v>0</v>
      </c>
      <c r="H129" s="167">
        <f>IF('SO Score-Section 4'!H115="",0,'SO Score-Section 4'!H115)</f>
        <v>0</v>
      </c>
      <c r="I129" s="167">
        <f>IF('SO Score-Section 4'!I115="",0,'SO Score-Section 4'!I115)</f>
        <v>0</v>
      </c>
      <c r="J129" s="167">
        <f>IF('SO Score-Section 4'!J115="",0,'SO Score-Section 4'!J115)</f>
        <v>0</v>
      </c>
      <c r="K129" s="167">
        <f>IF('SO Score-Section 4'!K115="",0,'SO Score-Section 4'!K115)</f>
        <v>0</v>
      </c>
      <c r="L129" s="167">
        <f>IF('SO Score-Section 4'!L115="",0,'SO Score-Section 4'!L115)</f>
        <v>0</v>
      </c>
      <c r="M129" s="167">
        <f>IF('SO Score-Section 4'!M115="",0,'SO Score-Section 4'!M115)</f>
        <v>0</v>
      </c>
      <c r="N129" s="169"/>
    </row>
    <row r="130" spans="1:14" hidden="1" x14ac:dyDescent="0.2">
      <c r="C130" s="190"/>
      <c r="D130" s="191" t="s">
        <v>33</v>
      </c>
      <c r="E130" s="191" t="s">
        <v>34</v>
      </c>
      <c r="F130" s="191" t="s">
        <v>35</v>
      </c>
      <c r="G130" s="191" t="s">
        <v>37</v>
      </c>
      <c r="H130" s="191" t="s">
        <v>38</v>
      </c>
      <c r="I130" s="191" t="s">
        <v>144</v>
      </c>
      <c r="J130" s="191" t="s">
        <v>145</v>
      </c>
      <c r="K130" s="191" t="s">
        <v>146</v>
      </c>
      <c r="L130" s="191" t="s">
        <v>147</v>
      </c>
      <c r="M130" s="191" t="s">
        <v>148</v>
      </c>
      <c r="N130" s="191"/>
    </row>
    <row r="131" spans="1:14" ht="15" hidden="1" customHeight="1" x14ac:dyDescent="0.2">
      <c r="A131" s="444" t="s">
        <v>236</v>
      </c>
      <c r="B131" s="448"/>
      <c r="C131" s="171" t="s">
        <v>254</v>
      </c>
      <c r="D131" s="192" t="e">
        <f>AVERAGEIF(D118:D121,"&lt;&gt;0")</f>
        <v>#DIV/0!</v>
      </c>
      <c r="E131" s="192" t="e">
        <f t="shared" ref="E131:M131" si="39">AVERAGEIF(E118:E121,"&lt;&gt;0")</f>
        <v>#DIV/0!</v>
      </c>
      <c r="F131" s="192" t="e">
        <f t="shared" si="39"/>
        <v>#DIV/0!</v>
      </c>
      <c r="G131" s="192" t="e">
        <f t="shared" si="39"/>
        <v>#DIV/0!</v>
      </c>
      <c r="H131" s="192" t="e">
        <f t="shared" si="39"/>
        <v>#DIV/0!</v>
      </c>
      <c r="I131" s="192" t="e">
        <f t="shared" si="39"/>
        <v>#DIV/0!</v>
      </c>
      <c r="J131" s="192" t="e">
        <f t="shared" si="39"/>
        <v>#DIV/0!</v>
      </c>
      <c r="K131" s="192" t="e">
        <f t="shared" si="39"/>
        <v>#DIV/0!</v>
      </c>
      <c r="L131" s="192" t="e">
        <f t="shared" si="39"/>
        <v>#DIV/0!</v>
      </c>
      <c r="M131" s="192" t="e">
        <f t="shared" si="39"/>
        <v>#DIV/0!</v>
      </c>
      <c r="N131" s="192"/>
    </row>
    <row r="132" spans="1:14" hidden="1" x14ac:dyDescent="0.2">
      <c r="C132" s="171" t="s">
        <v>252</v>
      </c>
      <c r="D132" s="192" t="e">
        <f>AVERAGEIF(D122:D125,"&lt;&gt;0")</f>
        <v>#DIV/0!</v>
      </c>
      <c r="E132" s="192" t="e">
        <f t="shared" ref="E132:M132" si="40">AVERAGEIF(E122:E125,"&lt;&gt;0")</f>
        <v>#DIV/0!</v>
      </c>
      <c r="F132" s="192" t="e">
        <f t="shared" si="40"/>
        <v>#DIV/0!</v>
      </c>
      <c r="G132" s="192" t="e">
        <f t="shared" si="40"/>
        <v>#DIV/0!</v>
      </c>
      <c r="H132" s="192" t="e">
        <f t="shared" si="40"/>
        <v>#DIV/0!</v>
      </c>
      <c r="I132" s="192" t="e">
        <f t="shared" si="40"/>
        <v>#DIV/0!</v>
      </c>
      <c r="J132" s="192" t="e">
        <f t="shared" si="40"/>
        <v>#DIV/0!</v>
      </c>
      <c r="K132" s="192" t="e">
        <f t="shared" si="40"/>
        <v>#DIV/0!</v>
      </c>
      <c r="L132" s="192" t="e">
        <f t="shared" si="40"/>
        <v>#DIV/0!</v>
      </c>
      <c r="M132" s="192" t="e">
        <f t="shared" si="40"/>
        <v>#DIV/0!</v>
      </c>
      <c r="N132" s="192"/>
    </row>
    <row r="133" spans="1:14" hidden="1" x14ac:dyDescent="0.2">
      <c r="C133" s="171" t="s">
        <v>253</v>
      </c>
      <c r="D133" s="192">
        <f>SUM(D126:D129)</f>
        <v>0</v>
      </c>
      <c r="E133" s="192">
        <f t="shared" ref="E133:M133" si="41">SUM(E126:E129)</f>
        <v>0</v>
      </c>
      <c r="F133" s="192">
        <f t="shared" si="41"/>
        <v>0</v>
      </c>
      <c r="G133" s="192">
        <f t="shared" si="41"/>
        <v>0</v>
      </c>
      <c r="H133" s="192">
        <f t="shared" si="41"/>
        <v>0</v>
      </c>
      <c r="I133" s="192">
        <f t="shared" si="41"/>
        <v>0</v>
      </c>
      <c r="J133" s="192">
        <f t="shared" si="41"/>
        <v>0</v>
      </c>
      <c r="K133" s="192">
        <f t="shared" si="41"/>
        <v>0</v>
      </c>
      <c r="L133" s="192">
        <f t="shared" si="41"/>
        <v>0</v>
      </c>
      <c r="M133" s="192">
        <f t="shared" si="41"/>
        <v>0</v>
      </c>
      <c r="N133" s="192"/>
    </row>
    <row r="134" spans="1:14" hidden="1" x14ac:dyDescent="0.2"/>
  </sheetData>
  <sheetProtection password="8D19" sheet="1" selectLockedCells="1"/>
  <mergeCells count="10">
    <mergeCell ref="A131:B131"/>
    <mergeCell ref="A113:B115"/>
    <mergeCell ref="A7:C7"/>
    <mergeCell ref="A8:C8"/>
    <mergeCell ref="A9:C9"/>
    <mergeCell ref="A1:H1"/>
    <mergeCell ref="A3:H3"/>
    <mergeCell ref="A4:H4"/>
    <mergeCell ref="A6:C6"/>
    <mergeCell ref="A2:H2"/>
  </mergeCells>
  <dataValidations count="2">
    <dataValidation type="list" allowBlank="1" showInputMessage="1" showErrorMessage="1" sqref="D7:M7" xr:uid="{00000000-0002-0000-0200-000000000000}">
      <formula1>$N$6:$N$25</formula1>
    </dataValidation>
    <dataValidation type="list" allowBlank="1" showInputMessage="1" showErrorMessage="1" sqref="D8:M8" xr:uid="{00000000-0002-0000-0200-000001000000}">
      <formula1>$O$7:$O$16</formula1>
    </dataValidation>
  </dataValidations>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19"/>
  <sheetViews>
    <sheetView showGridLines="0" view="pageBreakPreview" zoomScale="80" zoomScaleNormal="115" zoomScaleSheetLayoutView="80" workbookViewId="0">
      <selection activeCell="E7" sqref="E7:E9"/>
    </sheetView>
  </sheetViews>
  <sheetFormatPr defaultRowHeight="12.75" x14ac:dyDescent="0.2"/>
  <cols>
    <col min="1" max="1" width="3.42578125" style="166" customWidth="1"/>
    <col min="2" max="2" width="9.5703125" style="167" customWidth="1"/>
    <col min="3" max="3" width="33.42578125" style="166" bestFit="1" customWidth="1"/>
    <col min="4" max="8" width="18.7109375" style="167" customWidth="1"/>
    <col min="9" max="13" width="18.7109375" style="166" customWidth="1"/>
    <col min="14" max="14" width="12.7109375" style="166" customWidth="1"/>
    <col min="15" max="15" width="7.5703125" style="166" customWidth="1"/>
    <col min="16" max="28" width="9.140625" style="166" customWidth="1"/>
    <col min="29" max="16384" width="9.140625" style="166"/>
  </cols>
  <sheetData>
    <row r="1" spans="1:28" ht="18.75" x14ac:dyDescent="0.25">
      <c r="A1" s="443">
        <f>'Result Statistics'!C9</f>
        <v>0</v>
      </c>
      <c r="B1" s="443"/>
      <c r="C1" s="443"/>
      <c r="D1" s="443"/>
      <c r="E1" s="443"/>
      <c r="F1" s="443"/>
      <c r="G1" s="443"/>
      <c r="H1" s="443"/>
      <c r="I1" s="202"/>
      <c r="J1" s="202"/>
      <c r="K1" s="202"/>
      <c r="L1" s="202"/>
      <c r="M1" s="202"/>
    </row>
    <row r="2" spans="1:28" ht="18.75" x14ac:dyDescent="0.25">
      <c r="A2" s="447">
        <f>'CAR-CS'!A28:O28</f>
        <v>0</v>
      </c>
      <c r="B2" s="447"/>
      <c r="C2" s="447"/>
      <c r="D2" s="447"/>
      <c r="E2" s="447"/>
      <c r="F2" s="447"/>
      <c r="G2" s="447"/>
      <c r="H2" s="447"/>
      <c r="I2" s="202"/>
      <c r="J2" s="202"/>
      <c r="K2" s="202"/>
      <c r="L2" s="202"/>
      <c r="M2" s="202"/>
    </row>
    <row r="3" spans="1:28" x14ac:dyDescent="0.2">
      <c r="A3" s="444" t="s">
        <v>227</v>
      </c>
      <c r="B3" s="444"/>
      <c r="C3" s="444"/>
      <c r="D3" s="444"/>
      <c r="E3" s="444"/>
      <c r="F3" s="444"/>
      <c r="G3" s="444"/>
      <c r="H3" s="444"/>
      <c r="I3" s="203"/>
      <c r="J3" s="203"/>
      <c r="K3" s="203"/>
      <c r="L3" s="203"/>
      <c r="M3" s="203"/>
    </row>
    <row r="4" spans="1:28" x14ac:dyDescent="0.2">
      <c r="A4" s="445">
        <f>'CAR-CS'!A24:O24</f>
        <v>0</v>
      </c>
      <c r="B4" s="445"/>
      <c r="C4" s="445"/>
      <c r="D4" s="445"/>
      <c r="E4" s="445"/>
      <c r="F4" s="445"/>
      <c r="G4" s="445"/>
      <c r="H4" s="445"/>
      <c r="I4" s="204"/>
      <c r="J4" s="204"/>
      <c r="K4" s="204"/>
      <c r="L4" s="204"/>
      <c r="M4" s="204"/>
    </row>
    <row r="5" spans="1:28" x14ac:dyDescent="0.2">
      <c r="A5" s="166" t="s">
        <v>36</v>
      </c>
      <c r="B5" s="167" t="s">
        <v>36</v>
      </c>
      <c r="C5" s="168" t="s">
        <v>36</v>
      </c>
      <c r="I5" s="167"/>
      <c r="N5" s="196"/>
      <c r="O5" s="196"/>
      <c r="P5" s="197"/>
      <c r="Q5" s="179"/>
      <c r="R5" s="179"/>
      <c r="S5" s="179"/>
      <c r="T5" s="179"/>
      <c r="U5" s="179"/>
      <c r="V5" s="179"/>
      <c r="W5" s="179"/>
      <c r="X5" s="179"/>
      <c r="Y5" s="179"/>
      <c r="Z5" s="179"/>
      <c r="AA5" s="179"/>
      <c r="AB5" s="179"/>
    </row>
    <row r="6" spans="1:28" x14ac:dyDescent="0.2">
      <c r="A6" s="446" t="s">
        <v>241</v>
      </c>
      <c r="B6" s="446"/>
      <c r="C6" s="446"/>
      <c r="D6" s="173"/>
      <c r="I6" s="167"/>
      <c r="N6" s="207" t="s">
        <v>242</v>
      </c>
      <c r="O6" s="207"/>
      <c r="P6" s="208"/>
      <c r="Q6" s="179"/>
      <c r="R6" s="179"/>
      <c r="S6" s="179"/>
      <c r="T6" s="179"/>
      <c r="U6" s="179"/>
      <c r="V6" s="179"/>
      <c r="W6" s="179"/>
      <c r="X6" s="179"/>
      <c r="Y6" s="179"/>
      <c r="Z6" s="179"/>
      <c r="AA6" s="179"/>
      <c r="AB6" s="179"/>
    </row>
    <row r="7" spans="1:28" x14ac:dyDescent="0.2">
      <c r="A7" s="451" t="s">
        <v>229</v>
      </c>
      <c r="B7" s="452"/>
      <c r="C7" s="453"/>
      <c r="D7" s="173"/>
      <c r="E7" s="173"/>
      <c r="F7" s="173"/>
      <c r="G7" s="173"/>
      <c r="H7" s="173"/>
      <c r="I7" s="173"/>
      <c r="J7" s="173"/>
      <c r="K7" s="173"/>
      <c r="L7" s="173"/>
      <c r="M7" s="173"/>
      <c r="N7" s="201" t="s">
        <v>218</v>
      </c>
      <c r="O7" s="272" t="s">
        <v>33</v>
      </c>
      <c r="P7" s="208"/>
      <c r="Q7" s="197"/>
      <c r="R7" s="179"/>
      <c r="S7" s="179"/>
      <c r="T7" s="179"/>
      <c r="U7" s="179"/>
      <c r="V7" s="179"/>
      <c r="W7" s="179"/>
      <c r="X7" s="179"/>
      <c r="Y7" s="179"/>
      <c r="Z7" s="179"/>
      <c r="AA7" s="179"/>
      <c r="AB7" s="179"/>
    </row>
    <row r="8" spans="1:28" x14ac:dyDescent="0.2">
      <c r="A8" s="451" t="s">
        <v>250</v>
      </c>
      <c r="B8" s="452"/>
      <c r="C8" s="453"/>
      <c r="D8" s="173"/>
      <c r="E8" s="173"/>
      <c r="F8" s="173"/>
      <c r="G8" s="173"/>
      <c r="H8" s="173"/>
      <c r="I8" s="173"/>
      <c r="J8" s="173"/>
      <c r="K8" s="173"/>
      <c r="L8" s="173"/>
      <c r="M8" s="173"/>
      <c r="N8" s="201" t="s">
        <v>217</v>
      </c>
      <c r="O8" s="272" t="s">
        <v>34</v>
      </c>
      <c r="P8" s="208"/>
      <c r="Q8" s="197"/>
      <c r="R8" s="179"/>
      <c r="S8" s="179"/>
      <c r="T8" s="179"/>
      <c r="U8" s="179"/>
      <c r="V8" s="179"/>
      <c r="W8" s="179"/>
      <c r="X8" s="179"/>
      <c r="Y8" s="179"/>
      <c r="Z8" s="179"/>
      <c r="AA8" s="179"/>
      <c r="AB8" s="179"/>
    </row>
    <row r="9" spans="1:28" x14ac:dyDescent="0.2">
      <c r="A9" s="451" t="s">
        <v>230</v>
      </c>
      <c r="B9" s="452"/>
      <c r="C9" s="453"/>
      <c r="D9" s="173"/>
      <c r="E9" s="173"/>
      <c r="F9" s="173"/>
      <c r="G9" s="173"/>
      <c r="H9" s="173"/>
      <c r="I9" s="173"/>
      <c r="J9" s="173"/>
      <c r="K9" s="173"/>
      <c r="L9" s="173"/>
      <c r="M9" s="173"/>
      <c r="N9" s="201" t="s">
        <v>233</v>
      </c>
      <c r="O9" s="272" t="s">
        <v>35</v>
      </c>
      <c r="P9" s="208"/>
      <c r="Q9" s="197"/>
      <c r="R9" s="179"/>
      <c r="S9" s="179"/>
      <c r="T9" s="179"/>
      <c r="U9" s="179"/>
      <c r="V9" s="179"/>
      <c r="W9" s="179"/>
      <c r="X9" s="179"/>
      <c r="Y9" s="179"/>
      <c r="Z9" s="179"/>
      <c r="AA9" s="179"/>
      <c r="AB9" s="179"/>
    </row>
    <row r="10" spans="1:28" x14ac:dyDescent="0.2">
      <c r="A10" s="193" t="s">
        <v>211</v>
      </c>
      <c r="B10" s="193" t="s">
        <v>210</v>
      </c>
      <c r="C10" s="193" t="s">
        <v>209</v>
      </c>
      <c r="D10" s="194"/>
      <c r="E10" s="194"/>
      <c r="F10" s="194"/>
      <c r="G10" s="194"/>
      <c r="H10" s="194"/>
      <c r="I10" s="194"/>
      <c r="J10" s="195"/>
      <c r="K10" s="195"/>
      <c r="L10" s="195"/>
      <c r="M10" s="195"/>
      <c r="N10" s="201" t="s">
        <v>216</v>
      </c>
      <c r="O10" s="272" t="s">
        <v>37</v>
      </c>
      <c r="P10" s="208"/>
      <c r="Q10" s="197"/>
      <c r="R10" s="179"/>
      <c r="S10" s="179"/>
      <c r="T10" s="179"/>
      <c r="U10" s="179"/>
      <c r="V10" s="179"/>
      <c r="W10" s="179"/>
      <c r="X10" s="179"/>
      <c r="Y10" s="179"/>
      <c r="Z10" s="179"/>
      <c r="AA10" s="179"/>
      <c r="AB10" s="179"/>
    </row>
    <row r="11" spans="1:28" ht="12.75" customHeight="1" x14ac:dyDescent="0.2">
      <c r="A11" s="169">
        <v>1</v>
      </c>
      <c r="B11" s="174"/>
      <c r="C11" s="175"/>
      <c r="D11" s="176"/>
      <c r="E11" s="176"/>
      <c r="F11" s="176"/>
      <c r="G11" s="176"/>
      <c r="H11" s="176"/>
      <c r="I11" s="176"/>
      <c r="J11" s="176"/>
      <c r="K11" s="176"/>
      <c r="L11" s="176"/>
      <c r="M11" s="176"/>
      <c r="N11" s="201" t="s">
        <v>225</v>
      </c>
      <c r="O11" s="272" t="s">
        <v>38</v>
      </c>
      <c r="P11" s="208"/>
      <c r="Q11" s="197"/>
      <c r="R11" s="179"/>
      <c r="S11" s="179"/>
      <c r="T11" s="179"/>
      <c r="U11" s="179"/>
      <c r="V11" s="179"/>
      <c r="W11" s="179"/>
      <c r="X11" s="179"/>
      <c r="Y11" s="179"/>
      <c r="Z11" s="179"/>
      <c r="AA11" s="179"/>
      <c r="AB11" s="179"/>
    </row>
    <row r="12" spans="1:28" ht="12.75" customHeight="1" x14ac:dyDescent="0.2">
      <c r="A12" s="169">
        <v>2</v>
      </c>
      <c r="B12" s="174"/>
      <c r="C12" s="175"/>
      <c r="D12" s="176"/>
      <c r="E12" s="176"/>
      <c r="F12" s="176"/>
      <c r="G12" s="176"/>
      <c r="H12" s="176"/>
      <c r="I12" s="176"/>
      <c r="J12" s="176"/>
      <c r="K12" s="176"/>
      <c r="L12" s="176"/>
      <c r="M12" s="176"/>
      <c r="N12" s="201" t="s">
        <v>224</v>
      </c>
      <c r="O12" s="272" t="s">
        <v>144</v>
      </c>
      <c r="P12" s="208"/>
      <c r="Q12" s="197"/>
      <c r="R12" s="179"/>
      <c r="S12" s="179"/>
      <c r="T12" s="179"/>
      <c r="U12" s="179"/>
      <c r="V12" s="179"/>
      <c r="W12" s="179"/>
      <c r="X12" s="179"/>
      <c r="Y12" s="179"/>
      <c r="Z12" s="179"/>
      <c r="AA12" s="179"/>
      <c r="AB12" s="179"/>
    </row>
    <row r="13" spans="1:28" ht="12.75" customHeight="1" x14ac:dyDescent="0.2">
      <c r="A13" s="169">
        <v>3</v>
      </c>
      <c r="B13" s="174"/>
      <c r="C13" s="175"/>
      <c r="D13" s="176"/>
      <c r="E13" s="176"/>
      <c r="F13" s="176"/>
      <c r="G13" s="176"/>
      <c r="H13" s="176"/>
      <c r="I13" s="176"/>
      <c r="J13" s="176"/>
      <c r="K13" s="176"/>
      <c r="L13" s="176"/>
      <c r="M13" s="176"/>
      <c r="N13" s="201" t="s">
        <v>214</v>
      </c>
      <c r="O13" s="272" t="s">
        <v>145</v>
      </c>
      <c r="P13" s="208"/>
      <c r="Q13" s="197"/>
      <c r="R13" s="179"/>
      <c r="S13" s="179"/>
      <c r="T13" s="179"/>
      <c r="U13" s="179"/>
      <c r="V13" s="179"/>
      <c r="W13" s="179"/>
      <c r="X13" s="179"/>
      <c r="Y13" s="179"/>
      <c r="Z13" s="179"/>
      <c r="AA13" s="179"/>
      <c r="AB13" s="179"/>
    </row>
    <row r="14" spans="1:28" ht="12.75" customHeight="1" x14ac:dyDescent="0.2">
      <c r="A14" s="169">
        <v>4</v>
      </c>
      <c r="B14" s="177"/>
      <c r="C14" s="175"/>
      <c r="D14" s="176"/>
      <c r="E14" s="176"/>
      <c r="F14" s="176"/>
      <c r="G14" s="176"/>
      <c r="H14" s="176"/>
      <c r="I14" s="176"/>
      <c r="J14" s="176"/>
      <c r="K14" s="176"/>
      <c r="L14" s="176"/>
      <c r="M14" s="176"/>
      <c r="N14" s="201" t="s">
        <v>223</v>
      </c>
      <c r="O14" s="272" t="s">
        <v>146</v>
      </c>
      <c r="P14" s="208"/>
      <c r="Q14" s="197"/>
      <c r="R14" s="179"/>
      <c r="S14" s="179"/>
      <c r="T14" s="179"/>
      <c r="U14" s="179"/>
      <c r="V14" s="179"/>
      <c r="W14" s="179"/>
      <c r="X14" s="179"/>
      <c r="Y14" s="179"/>
      <c r="Z14" s="179"/>
      <c r="AA14" s="179"/>
      <c r="AB14" s="179"/>
    </row>
    <row r="15" spans="1:28" ht="12.75" customHeight="1" x14ac:dyDescent="0.2">
      <c r="A15" s="169">
        <v>5</v>
      </c>
      <c r="B15" s="174"/>
      <c r="C15" s="175"/>
      <c r="D15" s="176"/>
      <c r="E15" s="176"/>
      <c r="F15" s="176"/>
      <c r="G15" s="176"/>
      <c r="H15" s="176"/>
      <c r="I15" s="176"/>
      <c r="J15" s="176"/>
      <c r="K15" s="176"/>
      <c r="L15" s="176"/>
      <c r="M15" s="176"/>
      <c r="N15" s="201" t="s">
        <v>220</v>
      </c>
      <c r="O15" s="272" t="s">
        <v>147</v>
      </c>
      <c r="P15" s="208"/>
      <c r="Q15" s="197"/>
      <c r="R15" s="179"/>
      <c r="S15" s="179"/>
      <c r="T15" s="179"/>
      <c r="U15" s="179"/>
      <c r="V15" s="179"/>
      <c r="W15" s="179"/>
      <c r="X15" s="179"/>
      <c r="Y15" s="179"/>
      <c r="Z15" s="179"/>
      <c r="AA15" s="179"/>
      <c r="AB15" s="179"/>
    </row>
    <row r="16" spans="1:28" ht="12.75" customHeight="1" x14ac:dyDescent="0.2">
      <c r="A16" s="169">
        <v>6</v>
      </c>
      <c r="B16" s="174"/>
      <c r="C16" s="175"/>
      <c r="D16" s="176"/>
      <c r="E16" s="176"/>
      <c r="F16" s="176"/>
      <c r="G16" s="176"/>
      <c r="H16" s="176"/>
      <c r="I16" s="176"/>
      <c r="J16" s="176"/>
      <c r="K16" s="176"/>
      <c r="L16" s="176"/>
      <c r="M16" s="176"/>
      <c r="N16" s="201" t="s">
        <v>219</v>
      </c>
      <c r="O16" s="272" t="s">
        <v>148</v>
      </c>
      <c r="P16" s="208"/>
      <c r="Q16" s="197"/>
      <c r="R16" s="179"/>
      <c r="S16" s="179"/>
      <c r="T16" s="179"/>
      <c r="U16" s="179"/>
      <c r="V16" s="179"/>
      <c r="W16" s="179"/>
      <c r="X16" s="179"/>
      <c r="Y16" s="179"/>
      <c r="Z16" s="179"/>
      <c r="AA16" s="179"/>
      <c r="AB16" s="179"/>
    </row>
    <row r="17" spans="1:28" ht="12.75" customHeight="1" x14ac:dyDescent="0.2">
      <c r="A17" s="169">
        <v>7</v>
      </c>
      <c r="B17" s="174"/>
      <c r="C17" s="175"/>
      <c r="D17" s="176"/>
      <c r="E17" s="176"/>
      <c r="F17" s="176"/>
      <c r="G17" s="176"/>
      <c r="H17" s="176"/>
      <c r="I17" s="176"/>
      <c r="J17" s="176"/>
      <c r="K17" s="176"/>
      <c r="L17" s="176"/>
      <c r="M17" s="176"/>
      <c r="N17" s="201" t="s">
        <v>232</v>
      </c>
      <c r="O17" s="201"/>
      <c r="P17" s="208"/>
      <c r="Q17" s="197"/>
      <c r="R17" s="179"/>
      <c r="S17" s="179"/>
      <c r="T17" s="179"/>
      <c r="U17" s="179"/>
      <c r="V17" s="179"/>
      <c r="W17" s="179"/>
      <c r="X17" s="179"/>
      <c r="Y17" s="179"/>
      <c r="Z17" s="179"/>
      <c r="AA17" s="179"/>
      <c r="AB17" s="179"/>
    </row>
    <row r="18" spans="1:28" ht="12.75" customHeight="1" x14ac:dyDescent="0.2">
      <c r="A18" s="169">
        <v>8</v>
      </c>
      <c r="B18" s="174"/>
      <c r="C18" s="175"/>
      <c r="D18" s="176"/>
      <c r="E18" s="176"/>
      <c r="F18" s="176"/>
      <c r="G18" s="176"/>
      <c r="H18" s="176"/>
      <c r="I18" s="176"/>
      <c r="J18" s="176"/>
      <c r="K18" s="176"/>
      <c r="L18" s="176"/>
      <c r="M18" s="176"/>
      <c r="N18" s="207" t="s">
        <v>234</v>
      </c>
      <c r="O18" s="201"/>
      <c r="P18" s="208"/>
      <c r="Q18" s="197"/>
      <c r="R18" s="179"/>
      <c r="S18" s="179"/>
      <c r="T18" s="179"/>
      <c r="U18" s="179"/>
      <c r="V18" s="179"/>
      <c r="W18" s="179"/>
      <c r="X18" s="179"/>
      <c r="Y18" s="179"/>
      <c r="Z18" s="179"/>
      <c r="AA18" s="179"/>
      <c r="AB18" s="179"/>
    </row>
    <row r="19" spans="1:28" ht="12.75" customHeight="1" x14ac:dyDescent="0.2">
      <c r="A19" s="169">
        <v>9</v>
      </c>
      <c r="B19" s="174"/>
      <c r="C19" s="178"/>
      <c r="D19" s="176"/>
      <c r="E19" s="176"/>
      <c r="F19" s="176"/>
      <c r="G19" s="176"/>
      <c r="H19" s="176"/>
      <c r="I19" s="176"/>
      <c r="J19" s="176"/>
      <c r="K19" s="176"/>
      <c r="L19" s="176"/>
      <c r="M19" s="176"/>
      <c r="N19" s="207" t="s">
        <v>235</v>
      </c>
      <c r="O19" s="207"/>
      <c r="P19" s="208"/>
      <c r="Q19" s="197"/>
      <c r="R19" s="179"/>
      <c r="S19" s="179"/>
      <c r="T19" s="179"/>
      <c r="U19" s="179"/>
      <c r="V19" s="179"/>
      <c r="W19" s="179"/>
      <c r="X19" s="179"/>
      <c r="Y19" s="179"/>
      <c r="Z19" s="179"/>
      <c r="AA19" s="179"/>
      <c r="AB19" s="179"/>
    </row>
    <row r="20" spans="1:28" ht="12.75" customHeight="1" x14ac:dyDescent="0.2">
      <c r="A20" s="169">
        <v>10</v>
      </c>
      <c r="B20" s="174"/>
      <c r="C20" s="175"/>
      <c r="D20" s="176"/>
      <c r="E20" s="176"/>
      <c r="F20" s="176"/>
      <c r="G20" s="176"/>
      <c r="H20" s="176"/>
      <c r="I20" s="176"/>
      <c r="J20" s="176"/>
      <c r="K20" s="176"/>
      <c r="L20" s="176"/>
      <c r="M20" s="176"/>
      <c r="N20" s="201" t="s">
        <v>226</v>
      </c>
      <c r="O20" s="201"/>
      <c r="P20" s="208"/>
      <c r="Q20" s="197"/>
      <c r="R20" s="179"/>
      <c r="S20" s="179"/>
      <c r="T20" s="179"/>
      <c r="U20" s="179"/>
      <c r="V20" s="179"/>
      <c r="W20" s="179"/>
      <c r="X20" s="179"/>
      <c r="Y20" s="179"/>
      <c r="Z20" s="179"/>
      <c r="AA20" s="179"/>
      <c r="AB20" s="179"/>
    </row>
    <row r="21" spans="1:28" ht="12.75" customHeight="1" x14ac:dyDescent="0.2">
      <c r="A21" s="169">
        <v>11</v>
      </c>
      <c r="B21" s="174"/>
      <c r="C21" s="175"/>
      <c r="D21" s="176"/>
      <c r="E21" s="176"/>
      <c r="F21" s="176"/>
      <c r="G21" s="176"/>
      <c r="H21" s="176"/>
      <c r="I21" s="176"/>
      <c r="J21" s="176"/>
      <c r="K21" s="176"/>
      <c r="L21" s="176"/>
      <c r="M21" s="176"/>
      <c r="N21" s="201" t="s">
        <v>213</v>
      </c>
      <c r="O21" s="207"/>
      <c r="P21" s="208"/>
      <c r="Q21" s="197"/>
      <c r="R21" s="179"/>
      <c r="S21" s="179"/>
      <c r="T21" s="179"/>
      <c r="U21" s="179"/>
      <c r="V21" s="179"/>
      <c r="W21" s="179"/>
      <c r="X21" s="179"/>
      <c r="Y21" s="179"/>
      <c r="Z21" s="179"/>
      <c r="AA21" s="179"/>
      <c r="AB21" s="179"/>
    </row>
    <row r="22" spans="1:28" ht="12.75" customHeight="1" x14ac:dyDescent="0.2">
      <c r="A22" s="169">
        <v>12</v>
      </c>
      <c r="B22" s="177"/>
      <c r="C22" s="175"/>
      <c r="D22" s="176"/>
      <c r="E22" s="176"/>
      <c r="F22" s="176"/>
      <c r="G22" s="176"/>
      <c r="H22" s="176"/>
      <c r="I22" s="176"/>
      <c r="J22" s="176"/>
      <c r="K22" s="176"/>
      <c r="L22" s="176"/>
      <c r="M22" s="176"/>
      <c r="N22" s="201" t="s">
        <v>215</v>
      </c>
      <c r="O22" s="207"/>
      <c r="P22" s="208"/>
      <c r="Q22" s="197"/>
      <c r="R22" s="179"/>
      <c r="S22" s="179"/>
      <c r="T22" s="179"/>
      <c r="U22" s="179"/>
      <c r="V22" s="179"/>
      <c r="W22" s="179"/>
      <c r="X22" s="179"/>
      <c r="Y22" s="179"/>
      <c r="Z22" s="179"/>
      <c r="AA22" s="179"/>
      <c r="AB22" s="179"/>
    </row>
    <row r="23" spans="1:28" ht="12.75" customHeight="1" x14ac:dyDescent="0.2">
      <c r="A23" s="169">
        <v>13</v>
      </c>
      <c r="B23" s="174"/>
      <c r="C23" s="175"/>
      <c r="D23" s="176"/>
      <c r="E23" s="176"/>
      <c r="F23" s="176"/>
      <c r="G23" s="176"/>
      <c r="H23" s="176"/>
      <c r="I23" s="176"/>
      <c r="J23" s="176"/>
      <c r="K23" s="176"/>
      <c r="L23" s="176"/>
      <c r="M23" s="176"/>
      <c r="N23" s="201" t="s">
        <v>222</v>
      </c>
      <c r="O23" s="201"/>
      <c r="P23" s="208"/>
      <c r="Q23" s="197"/>
      <c r="R23" s="179"/>
      <c r="S23" s="179"/>
      <c r="T23" s="179"/>
      <c r="U23" s="179"/>
      <c r="V23" s="179"/>
      <c r="W23" s="179"/>
      <c r="X23" s="179"/>
      <c r="Y23" s="179"/>
      <c r="Z23" s="179"/>
      <c r="AA23" s="179"/>
      <c r="AB23" s="179"/>
    </row>
    <row r="24" spans="1:28" ht="12.75" customHeight="1" x14ac:dyDescent="0.2">
      <c r="A24" s="169">
        <v>14</v>
      </c>
      <c r="B24" s="177"/>
      <c r="C24" s="178"/>
      <c r="D24" s="176"/>
      <c r="E24" s="176"/>
      <c r="F24" s="176"/>
      <c r="G24" s="176"/>
      <c r="H24" s="176"/>
      <c r="I24" s="176"/>
      <c r="J24" s="176"/>
      <c r="K24" s="176"/>
      <c r="L24" s="176"/>
      <c r="M24" s="176"/>
      <c r="N24" s="201" t="s">
        <v>221</v>
      </c>
      <c r="O24" s="201"/>
      <c r="P24" s="208"/>
      <c r="Q24" s="197"/>
      <c r="R24" s="179"/>
      <c r="S24" s="179"/>
      <c r="T24" s="179"/>
      <c r="U24" s="179"/>
      <c r="V24" s="179"/>
      <c r="W24" s="179"/>
      <c r="X24" s="179"/>
      <c r="Y24" s="179"/>
      <c r="Z24" s="179"/>
      <c r="AA24" s="179"/>
      <c r="AB24" s="179"/>
    </row>
    <row r="25" spans="1:28" ht="12.75" customHeight="1" x14ac:dyDescent="0.2">
      <c r="A25" s="169">
        <v>15</v>
      </c>
      <c r="B25" s="174"/>
      <c r="C25" s="175"/>
      <c r="D25" s="176"/>
      <c r="E25" s="176"/>
      <c r="F25" s="176"/>
      <c r="G25" s="176"/>
      <c r="H25" s="176"/>
      <c r="I25" s="176"/>
      <c r="J25" s="176"/>
      <c r="K25" s="176"/>
      <c r="L25" s="176"/>
      <c r="M25" s="176"/>
      <c r="N25" s="201" t="s">
        <v>231</v>
      </c>
      <c r="O25" s="201"/>
      <c r="P25" s="208"/>
      <c r="Q25" s="197"/>
      <c r="R25" s="179"/>
      <c r="S25" s="179"/>
      <c r="T25" s="179"/>
      <c r="U25" s="179"/>
      <c r="V25" s="179"/>
      <c r="W25" s="179"/>
      <c r="X25" s="179"/>
      <c r="Y25" s="179"/>
      <c r="Z25" s="179"/>
      <c r="AA25" s="179"/>
      <c r="AB25" s="179"/>
    </row>
    <row r="26" spans="1:28" ht="12.75" customHeight="1" x14ac:dyDescent="0.2">
      <c r="A26" s="169">
        <v>16</v>
      </c>
      <c r="B26" s="174"/>
      <c r="C26" s="175"/>
      <c r="D26" s="176"/>
      <c r="E26" s="176"/>
      <c r="F26" s="176"/>
      <c r="G26" s="176"/>
      <c r="H26" s="176"/>
      <c r="I26" s="176"/>
      <c r="J26" s="176"/>
      <c r="K26" s="176"/>
      <c r="L26" s="176"/>
      <c r="M26" s="176"/>
      <c r="N26" s="207"/>
      <c r="O26" s="207"/>
      <c r="P26" s="208"/>
      <c r="Q26" s="197"/>
      <c r="R26" s="179"/>
      <c r="S26" s="179"/>
      <c r="T26" s="179"/>
      <c r="U26" s="179"/>
      <c r="V26" s="179"/>
      <c r="W26" s="179"/>
      <c r="X26" s="179"/>
      <c r="Y26" s="179"/>
      <c r="Z26" s="179"/>
      <c r="AA26" s="179"/>
      <c r="AB26" s="179"/>
    </row>
    <row r="27" spans="1:28" x14ac:dyDescent="0.2">
      <c r="A27" s="169">
        <v>17</v>
      </c>
      <c r="B27" s="174"/>
      <c r="C27" s="175"/>
      <c r="D27" s="176"/>
      <c r="E27" s="176"/>
      <c r="F27" s="176"/>
      <c r="G27" s="176"/>
      <c r="H27" s="176"/>
      <c r="I27" s="176"/>
      <c r="J27" s="176"/>
      <c r="K27" s="176"/>
      <c r="L27" s="176"/>
      <c r="M27" s="176"/>
      <c r="N27" s="217"/>
      <c r="O27" s="217"/>
      <c r="P27" s="218"/>
      <c r="Q27" s="197"/>
      <c r="R27" s="179"/>
      <c r="S27" s="179"/>
      <c r="T27" s="179"/>
      <c r="U27" s="179"/>
      <c r="V27" s="179"/>
      <c r="W27" s="179"/>
      <c r="X27" s="179"/>
      <c r="Y27" s="179"/>
      <c r="Z27" s="179"/>
      <c r="AA27" s="179"/>
      <c r="AB27" s="179"/>
    </row>
    <row r="28" spans="1:28" x14ac:dyDescent="0.2">
      <c r="A28" s="169">
        <v>18</v>
      </c>
      <c r="B28" s="174"/>
      <c r="C28" s="175"/>
      <c r="D28" s="176"/>
      <c r="E28" s="176"/>
      <c r="F28" s="176"/>
      <c r="G28" s="176"/>
      <c r="H28" s="176"/>
      <c r="I28" s="176"/>
      <c r="J28" s="176"/>
      <c r="K28" s="176"/>
      <c r="L28" s="176"/>
      <c r="M28" s="176"/>
      <c r="N28" s="196"/>
      <c r="O28" s="196"/>
      <c r="P28" s="197"/>
      <c r="Q28" s="197"/>
      <c r="R28" s="179"/>
      <c r="S28" s="179"/>
      <c r="T28" s="179"/>
      <c r="U28" s="179"/>
      <c r="V28" s="179"/>
      <c r="W28" s="179"/>
      <c r="X28" s="179"/>
      <c r="Y28" s="179"/>
      <c r="Z28" s="179"/>
      <c r="AA28" s="179"/>
      <c r="AB28" s="179"/>
    </row>
    <row r="29" spans="1:28" ht="11.25" customHeight="1" x14ac:dyDescent="0.2">
      <c r="A29" s="169">
        <v>19</v>
      </c>
      <c r="B29" s="177"/>
      <c r="C29" s="175"/>
      <c r="D29" s="176"/>
      <c r="E29" s="176"/>
      <c r="F29" s="176"/>
      <c r="G29" s="176"/>
      <c r="H29" s="176"/>
      <c r="I29" s="176"/>
      <c r="J29" s="176"/>
      <c r="K29" s="176"/>
      <c r="L29" s="176"/>
      <c r="M29" s="176"/>
    </row>
    <row r="30" spans="1:28" x14ac:dyDescent="0.2">
      <c r="A30" s="169">
        <v>20</v>
      </c>
      <c r="B30" s="174"/>
      <c r="C30" s="175"/>
      <c r="D30" s="176"/>
      <c r="E30" s="176"/>
      <c r="F30" s="176"/>
      <c r="G30" s="176"/>
      <c r="H30" s="176"/>
      <c r="I30" s="176"/>
      <c r="J30" s="176"/>
      <c r="K30" s="176"/>
      <c r="L30" s="176"/>
      <c r="M30" s="176"/>
    </row>
    <row r="31" spans="1:28" x14ac:dyDescent="0.2">
      <c r="A31" s="169">
        <v>21</v>
      </c>
      <c r="B31" s="174"/>
      <c r="C31" s="175"/>
      <c r="D31" s="176"/>
      <c r="E31" s="176"/>
      <c r="F31" s="176"/>
      <c r="G31" s="176"/>
      <c r="H31" s="176"/>
      <c r="I31" s="176"/>
      <c r="J31" s="176"/>
      <c r="K31" s="176"/>
      <c r="L31" s="176"/>
      <c r="M31" s="176"/>
    </row>
    <row r="32" spans="1:28" x14ac:dyDescent="0.2">
      <c r="A32" s="169">
        <v>22</v>
      </c>
      <c r="B32" s="174"/>
      <c r="C32" s="175"/>
      <c r="D32" s="176"/>
      <c r="E32" s="176"/>
      <c r="F32" s="176"/>
      <c r="G32" s="176"/>
      <c r="H32" s="176"/>
      <c r="I32" s="176"/>
      <c r="J32" s="176"/>
      <c r="K32" s="176"/>
      <c r="L32" s="176"/>
      <c r="M32" s="176"/>
    </row>
    <row r="33" spans="1:24" x14ac:dyDescent="0.2">
      <c r="A33" s="169">
        <v>23</v>
      </c>
      <c r="B33" s="174"/>
      <c r="C33" s="175"/>
      <c r="D33" s="176"/>
      <c r="E33" s="176"/>
      <c r="F33" s="176"/>
      <c r="G33" s="176"/>
      <c r="H33" s="176"/>
      <c r="I33" s="176"/>
      <c r="J33" s="176"/>
      <c r="K33" s="176"/>
      <c r="L33" s="176"/>
      <c r="M33" s="176"/>
    </row>
    <row r="34" spans="1:24" x14ac:dyDescent="0.2">
      <c r="A34" s="169">
        <v>24</v>
      </c>
      <c r="B34" s="174"/>
      <c r="C34" s="178"/>
      <c r="D34" s="176"/>
      <c r="E34" s="176"/>
      <c r="F34" s="176"/>
      <c r="G34" s="176"/>
      <c r="H34" s="176"/>
      <c r="I34" s="176"/>
      <c r="J34" s="176"/>
      <c r="K34" s="176"/>
      <c r="L34" s="176"/>
      <c r="M34" s="176"/>
    </row>
    <row r="35" spans="1:24" x14ac:dyDescent="0.2">
      <c r="A35" s="169">
        <v>25</v>
      </c>
      <c r="B35" s="174"/>
      <c r="C35" s="175"/>
      <c r="D35" s="176"/>
      <c r="E35" s="176"/>
      <c r="F35" s="176"/>
      <c r="G35" s="176"/>
      <c r="H35" s="176"/>
      <c r="I35" s="176"/>
      <c r="J35" s="176"/>
      <c r="K35" s="176"/>
      <c r="L35" s="176"/>
      <c r="M35" s="176"/>
    </row>
    <row r="36" spans="1:24" x14ac:dyDescent="0.2">
      <c r="A36" s="169">
        <v>26</v>
      </c>
      <c r="B36" s="174"/>
      <c r="C36" s="175"/>
      <c r="D36" s="176"/>
      <c r="E36" s="176"/>
      <c r="F36" s="176"/>
      <c r="G36" s="176"/>
      <c r="H36" s="176"/>
      <c r="I36" s="176"/>
      <c r="J36" s="176"/>
      <c r="K36" s="176"/>
      <c r="L36" s="176"/>
      <c r="M36" s="176"/>
    </row>
    <row r="37" spans="1:24" ht="12.75" customHeight="1" x14ac:dyDescent="0.2">
      <c r="A37" s="169">
        <v>27</v>
      </c>
      <c r="B37" s="177"/>
      <c r="C37" s="175"/>
      <c r="D37" s="176"/>
      <c r="E37" s="176"/>
      <c r="F37" s="176"/>
      <c r="G37" s="176"/>
      <c r="H37" s="176"/>
      <c r="I37" s="176"/>
      <c r="J37" s="176"/>
      <c r="K37" s="176"/>
      <c r="L37" s="176"/>
      <c r="M37" s="176"/>
    </row>
    <row r="38" spans="1:24" x14ac:dyDescent="0.2">
      <c r="A38" s="169">
        <v>28</v>
      </c>
      <c r="B38" s="174"/>
      <c r="C38" s="175"/>
      <c r="D38" s="176"/>
      <c r="E38" s="176"/>
      <c r="F38" s="176"/>
      <c r="G38" s="176"/>
      <c r="H38" s="176"/>
      <c r="I38" s="176"/>
      <c r="J38" s="176"/>
      <c r="K38" s="176"/>
      <c r="L38" s="176"/>
      <c r="M38" s="176"/>
    </row>
    <row r="39" spans="1:24" ht="12.75" customHeight="1" x14ac:dyDescent="0.2">
      <c r="A39" s="169">
        <v>29</v>
      </c>
      <c r="B39" s="177"/>
      <c r="C39" s="178"/>
      <c r="D39" s="176"/>
      <c r="E39" s="176"/>
      <c r="F39" s="176"/>
      <c r="G39" s="176"/>
      <c r="H39" s="176"/>
      <c r="I39" s="176"/>
      <c r="J39" s="176"/>
      <c r="K39" s="176"/>
      <c r="L39" s="176"/>
      <c r="M39" s="176"/>
    </row>
    <row r="40" spans="1:24" x14ac:dyDescent="0.2">
      <c r="A40" s="169">
        <v>30</v>
      </c>
      <c r="B40" s="174"/>
      <c r="C40" s="175"/>
      <c r="D40" s="176"/>
      <c r="E40" s="176"/>
      <c r="F40" s="176"/>
      <c r="G40" s="176"/>
      <c r="H40" s="176"/>
      <c r="I40" s="176"/>
      <c r="J40" s="176"/>
      <c r="K40" s="176"/>
      <c r="L40" s="176"/>
      <c r="M40" s="176"/>
    </row>
    <row r="41" spans="1:24" hidden="1" x14ac:dyDescent="0.2"/>
    <row r="42" spans="1:24" hidden="1" x14ac:dyDescent="0.2"/>
    <row r="43" spans="1:24" hidden="1" x14ac:dyDescent="0.2">
      <c r="A43" s="166" t="s">
        <v>212</v>
      </c>
      <c r="D43" s="180">
        <f>SUMIFS(D9:M9,D8:M8,D44)</f>
        <v>0</v>
      </c>
      <c r="E43" s="180">
        <f>SUMIFS(D9:M9,D8:M8,E44)</f>
        <v>0</v>
      </c>
      <c r="F43" s="180">
        <f>SUMIFS(D9:M9,D8:M8,F44)</f>
        <v>0</v>
      </c>
      <c r="G43" s="180">
        <f>SUMIFS(D9:M9,D8:M8,G44)</f>
        <v>0</v>
      </c>
      <c r="H43" s="180">
        <f>SUMIFS(D9:M9,D8:M8,H44)</f>
        <v>0</v>
      </c>
      <c r="I43" s="180">
        <f>SUMIFS(D9:M9,D8:M8,I44)</f>
        <v>0</v>
      </c>
      <c r="J43" s="180">
        <f>SUMIFS(D9:M9,D8:M8,J44)</f>
        <v>0</v>
      </c>
      <c r="K43" s="180">
        <f>SUMIFS(D9:M9,D8:M8,K44)</f>
        <v>0</v>
      </c>
      <c r="L43" s="180">
        <f>SUMIFS(D9:M9,D8:M8,L44)</f>
        <v>0</v>
      </c>
      <c r="M43" s="180">
        <f>SUMIFS(D9:M9,D8:M8,M44)</f>
        <v>0</v>
      </c>
      <c r="N43" s="180"/>
      <c r="O43" s="180"/>
      <c r="P43" s="180"/>
      <c r="Q43" s="180"/>
    </row>
    <row r="44" spans="1:24" hidden="1" x14ac:dyDescent="0.2">
      <c r="A44" s="169" t="s">
        <v>211</v>
      </c>
      <c r="B44" s="181" t="s">
        <v>210</v>
      </c>
      <c r="C44" s="182" t="s">
        <v>209</v>
      </c>
      <c r="D44" s="181" t="s">
        <v>33</v>
      </c>
      <c r="E44" s="181" t="s">
        <v>34</v>
      </c>
      <c r="F44" s="181" t="s">
        <v>35</v>
      </c>
      <c r="G44" s="181" t="s">
        <v>37</v>
      </c>
      <c r="H44" s="181" t="s">
        <v>38</v>
      </c>
      <c r="I44" s="181" t="s">
        <v>144</v>
      </c>
      <c r="J44" s="181" t="s">
        <v>145</v>
      </c>
      <c r="K44" s="181" t="s">
        <v>146</v>
      </c>
      <c r="L44" s="181" t="s">
        <v>147</v>
      </c>
      <c r="M44" s="183" t="s">
        <v>148</v>
      </c>
      <c r="N44" s="183"/>
      <c r="O44" s="183"/>
      <c r="P44" s="183"/>
      <c r="Q44" s="183"/>
      <c r="S44" s="207"/>
      <c r="T44" s="207"/>
      <c r="U44" s="207"/>
      <c r="V44" s="207"/>
      <c r="W44" s="207"/>
      <c r="X44" s="207"/>
    </row>
    <row r="45" spans="1:24" hidden="1" x14ac:dyDescent="0.2">
      <c r="A45" s="169">
        <v>1</v>
      </c>
      <c r="B45" s="184">
        <f t="shared" ref="B45:C60" si="0">B11</f>
        <v>0</v>
      </c>
      <c r="C45" s="185">
        <f t="shared" si="0"/>
        <v>0</v>
      </c>
      <c r="D45" s="180">
        <f>SUMIFS(D11:M11,D8:M8,D44)</f>
        <v>0</v>
      </c>
      <c r="E45" s="165">
        <f>SUMIFS(D11:M11,D8:M8,E44)</f>
        <v>0</v>
      </c>
      <c r="F45" s="165">
        <f>SUMIFS(D11:M11,D8:M8,F44)</f>
        <v>0</v>
      </c>
      <c r="G45" s="165">
        <f>SUMIFS(D11:M11,D8:M8,G44)</f>
        <v>0</v>
      </c>
      <c r="H45" s="165">
        <f>SUMIFS(D11:M11,D8:M8,H44)</f>
        <v>0</v>
      </c>
      <c r="I45" s="165">
        <f>SUMIFS(D11:M11,D8:M8,I44)</f>
        <v>0</v>
      </c>
      <c r="J45" s="165">
        <f>SUMIFS(D11:M11,D8:M8,J44)</f>
        <v>0</v>
      </c>
      <c r="K45" s="165">
        <f>SUMIFS(D11:M11,D8:M8,K44)</f>
        <v>0</v>
      </c>
      <c r="L45" s="165">
        <f>SUMIFS(D11:M11,D8:M8,L44)</f>
        <v>0</v>
      </c>
      <c r="M45" s="165">
        <f>SUMIFS(D11:M11,D8:M8,M44)</f>
        <v>0</v>
      </c>
      <c r="N45" s="165"/>
      <c r="O45" s="165"/>
      <c r="P45" s="165"/>
      <c r="Q45" s="165"/>
      <c r="S45" s="207"/>
      <c r="T45" s="207"/>
      <c r="U45" s="207"/>
      <c r="V45" s="207"/>
      <c r="W45" s="207"/>
      <c r="X45" s="207"/>
    </row>
    <row r="46" spans="1:24" hidden="1" x14ac:dyDescent="0.2">
      <c r="A46" s="169">
        <v>2</v>
      </c>
      <c r="B46" s="184">
        <f t="shared" si="0"/>
        <v>0</v>
      </c>
      <c r="C46" s="185">
        <f t="shared" si="0"/>
        <v>0</v>
      </c>
      <c r="D46" s="180">
        <f>SUMIFS(D12:M12,D8:M8,D44)</f>
        <v>0</v>
      </c>
      <c r="E46" s="165">
        <f>SUMIFS(D12:M12,D8:M8,E44)</f>
        <v>0</v>
      </c>
      <c r="F46" s="165">
        <f>SUMIFS(D12:M12,D8:M8,F44)</f>
        <v>0</v>
      </c>
      <c r="G46" s="165">
        <f>SUMIFS(D12:M12,D8:M8,G44)</f>
        <v>0</v>
      </c>
      <c r="H46" s="165">
        <f>SUMIFS(D12:M12,D8:M8,H44)</f>
        <v>0</v>
      </c>
      <c r="I46" s="165">
        <f>SUMIFS(D12:M12,D8:M8,I44)</f>
        <v>0</v>
      </c>
      <c r="J46" s="165">
        <f>SUMIFS(D12:M12,D8:M8,J44)</f>
        <v>0</v>
      </c>
      <c r="K46" s="165">
        <f>SUMIFS(D12:M12,D8:M8,K44)</f>
        <v>0</v>
      </c>
      <c r="L46" s="165">
        <f>SUMIFS(D12:M12,D8:M8,L44)</f>
        <v>0</v>
      </c>
      <c r="M46" s="165">
        <f>SUMIFS(D12:M12,D8:M8,M44)</f>
        <v>0</v>
      </c>
      <c r="N46" s="165"/>
      <c r="O46" s="165"/>
      <c r="P46" s="165"/>
      <c r="Q46" s="165"/>
      <c r="S46" s="207"/>
      <c r="T46" s="272" t="s">
        <v>33</v>
      </c>
      <c r="U46" s="207" t="e">
        <f>HLOOKUP(T46,D8:K9,2,FALSE)</f>
        <v>#N/A</v>
      </c>
      <c r="V46" s="207" t="e">
        <f>HLOOKUP(T46,E8:L9,2,FALSE)</f>
        <v>#N/A</v>
      </c>
      <c r="W46" s="207" t="e">
        <f>HLOOKUP(T46,F8:M9,2,FALSE)</f>
        <v>#N/A</v>
      </c>
      <c r="X46" s="207" t="e">
        <f>HLOOKUP(T46,G8:M9,2,FALSE)</f>
        <v>#N/A</v>
      </c>
    </row>
    <row r="47" spans="1:24" hidden="1" x14ac:dyDescent="0.2">
      <c r="A47" s="169">
        <v>3</v>
      </c>
      <c r="B47" s="184">
        <f t="shared" si="0"/>
        <v>0</v>
      </c>
      <c r="C47" s="185">
        <f t="shared" si="0"/>
        <v>0</v>
      </c>
      <c r="D47" s="180">
        <f>SUMIFS(D13:M13,D8:M8,D44)</f>
        <v>0</v>
      </c>
      <c r="E47" s="165">
        <f>SUMIFS(D13:M13,D8:M8,E44)</f>
        <v>0</v>
      </c>
      <c r="F47" s="165">
        <f>SUMIFS(D13:M13,D8:M8,F44)</f>
        <v>0</v>
      </c>
      <c r="G47" s="165">
        <f>SUMIFS(D13:M13,D8:M8,G44)</f>
        <v>0</v>
      </c>
      <c r="H47" s="165">
        <f>SUMIFS(D13:M13,D8:M8,H44)</f>
        <v>0</v>
      </c>
      <c r="I47" s="165">
        <f>SUMIFS(D13:M13,D8:M8,I44)</f>
        <v>0</v>
      </c>
      <c r="J47" s="165">
        <f>SUMIFS(D13:M13,D8:M8,J44)</f>
        <v>0</v>
      </c>
      <c r="K47" s="165">
        <f>SUMIFS(D13:M13,D8:M8,K44)</f>
        <v>0</v>
      </c>
      <c r="L47" s="165">
        <f>SUMIFS(D13:M13,D8:M8,L44)</f>
        <v>0</v>
      </c>
      <c r="M47" s="165">
        <f>SUMIFS(D13:M13,D8:M8,M44)</f>
        <v>0</v>
      </c>
      <c r="N47" s="165"/>
      <c r="O47" s="165"/>
      <c r="P47" s="165"/>
      <c r="Q47" s="165"/>
      <c r="S47" s="207"/>
      <c r="T47" s="272" t="s">
        <v>34</v>
      </c>
      <c r="U47" s="207" t="e">
        <f>HLOOKUP(T47,D8:K9,2,FALSE)</f>
        <v>#N/A</v>
      </c>
      <c r="V47" s="207"/>
      <c r="W47" s="207"/>
      <c r="X47" s="207"/>
    </row>
    <row r="48" spans="1:24" hidden="1" x14ac:dyDescent="0.2">
      <c r="A48" s="169">
        <v>4</v>
      </c>
      <c r="B48" s="184">
        <f t="shared" si="0"/>
        <v>0</v>
      </c>
      <c r="C48" s="185">
        <f t="shared" si="0"/>
        <v>0</v>
      </c>
      <c r="D48" s="180">
        <f>SUMIFS(D14:M14,D8:M8,D44)</f>
        <v>0</v>
      </c>
      <c r="E48" s="165">
        <f>SUMIFS(D14:M14,D8:M8,E44)</f>
        <v>0</v>
      </c>
      <c r="F48" s="165">
        <f>SUMIFS(D14:M14,D8:M8,F44)</f>
        <v>0</v>
      </c>
      <c r="G48" s="165">
        <f>SUMIFS(D14:M14,D8:M8,G44)</f>
        <v>0</v>
      </c>
      <c r="H48" s="165">
        <f>SUMIFS(D14:M14,D8:M8,H44)</f>
        <v>0</v>
      </c>
      <c r="I48" s="165">
        <f>SUMIFS(D14:M14,D8:M8,I44)</f>
        <v>0</v>
      </c>
      <c r="J48" s="165">
        <f>SUMIFS(D14:M14,D8:M8,J44)</f>
        <v>0</v>
      </c>
      <c r="K48" s="165">
        <f>SUMIFS(D14:M14,D8:M8,K44)</f>
        <v>0</v>
      </c>
      <c r="L48" s="165">
        <f>SUMIFS(D14:M14,D8:M8,L44)</f>
        <v>0</v>
      </c>
      <c r="M48" s="165">
        <f>SUMIFS(D14:M14,D8:M8,M44)</f>
        <v>0</v>
      </c>
      <c r="N48" s="165"/>
      <c r="O48" s="165"/>
      <c r="P48" s="165"/>
      <c r="Q48" s="165"/>
      <c r="S48" s="207"/>
      <c r="T48" s="272" t="s">
        <v>35</v>
      </c>
      <c r="U48" s="207" t="e">
        <f>HLOOKUP(T48,D8:K9,2,FALSE)</f>
        <v>#N/A</v>
      </c>
      <c r="V48" s="207"/>
      <c r="W48" s="207"/>
      <c r="X48" s="207"/>
    </row>
    <row r="49" spans="1:24" hidden="1" x14ac:dyDescent="0.2">
      <c r="A49" s="169">
        <v>5</v>
      </c>
      <c r="B49" s="184">
        <f t="shared" si="0"/>
        <v>0</v>
      </c>
      <c r="C49" s="185">
        <f t="shared" si="0"/>
        <v>0</v>
      </c>
      <c r="D49" s="180">
        <f>SUMIFS(D15:M15,D8:M8,D44)</f>
        <v>0</v>
      </c>
      <c r="E49" s="165">
        <f>SUMIFS(D15:M15,D8:M8,E44)</f>
        <v>0</v>
      </c>
      <c r="F49" s="165">
        <f>SUMIFS(D15:M15,D8:M8,F44)</f>
        <v>0</v>
      </c>
      <c r="G49" s="165">
        <f>SUMIFS(D15:M15,D8:M8,G44)</f>
        <v>0</v>
      </c>
      <c r="H49" s="165">
        <f>SUMIFS(D15:M15,D8:M8,H44)</f>
        <v>0</v>
      </c>
      <c r="I49" s="165">
        <f>SUMIFS(D15:M15,D8:M8,I44)</f>
        <v>0</v>
      </c>
      <c r="J49" s="165">
        <f>SUMIFS(D15:M15,D8:M8,J44)</f>
        <v>0</v>
      </c>
      <c r="K49" s="165">
        <f>SUMIFS(D15:M15,D8:M8,K44)</f>
        <v>0</v>
      </c>
      <c r="L49" s="165">
        <f>SUMIFS(D15:M15,D8:M8,L44)</f>
        <v>0</v>
      </c>
      <c r="M49" s="165">
        <f>SUMIFS(D15:M15,D8:M8,M44)</f>
        <v>0</v>
      </c>
      <c r="N49" s="165"/>
      <c r="O49" s="165"/>
      <c r="P49" s="165"/>
      <c r="Q49" s="165"/>
      <c r="S49" s="207"/>
      <c r="T49" s="272" t="s">
        <v>37</v>
      </c>
      <c r="U49" s="207" t="e">
        <f>HLOOKUP(T49,D8:K11,2,FALSE)</f>
        <v>#N/A</v>
      </c>
      <c r="V49" s="207"/>
      <c r="W49" s="207"/>
      <c r="X49" s="207"/>
    </row>
    <row r="50" spans="1:24" hidden="1" x14ac:dyDescent="0.2">
      <c r="A50" s="169">
        <v>6</v>
      </c>
      <c r="B50" s="184">
        <f t="shared" si="0"/>
        <v>0</v>
      </c>
      <c r="C50" s="185">
        <f t="shared" si="0"/>
        <v>0</v>
      </c>
      <c r="D50" s="180">
        <f>SUMIFS(D16:M16,D8:M8,D44)</f>
        <v>0</v>
      </c>
      <c r="E50" s="165">
        <f>SUMIFS(D16:M16,D8:M8,E44)</f>
        <v>0</v>
      </c>
      <c r="F50" s="165">
        <f>SUMIFS(D16:M16,D8:M8,F44)</f>
        <v>0</v>
      </c>
      <c r="G50" s="165">
        <f>SUMIFS(D16:M16,D8:M8,G44)</f>
        <v>0</v>
      </c>
      <c r="H50" s="165">
        <f>SUMIFS(D16:M16,D8:M8,H44)</f>
        <v>0</v>
      </c>
      <c r="I50" s="165">
        <f>SUMIFS(D16:M16,D8:M8,I44)</f>
        <v>0</v>
      </c>
      <c r="J50" s="165">
        <f>SUMIFS(D16:M16,D8:M8,J44)</f>
        <v>0</v>
      </c>
      <c r="K50" s="165">
        <f>SUMIFS(D16:M16,D8:M8,K44)</f>
        <v>0</v>
      </c>
      <c r="L50" s="165">
        <f>SUMIFS(D16:M16,D8:M8,L44)</f>
        <v>0</v>
      </c>
      <c r="M50" s="165">
        <f>SUMIFS(D16:M16,D8:M8,M44)</f>
        <v>0</v>
      </c>
      <c r="N50" s="165"/>
      <c r="O50" s="165"/>
      <c r="P50" s="165"/>
      <c r="Q50" s="165"/>
      <c r="S50" s="207"/>
      <c r="T50" s="272" t="s">
        <v>38</v>
      </c>
      <c r="U50" s="207" t="e">
        <f t="shared" ref="U50:U55" si="1">HLOOKUP(T50,D12:K13,2,FALSE)</f>
        <v>#N/A</v>
      </c>
      <c r="V50" s="207"/>
      <c r="W50" s="207"/>
      <c r="X50" s="207"/>
    </row>
    <row r="51" spans="1:24" hidden="1" x14ac:dyDescent="0.2">
      <c r="A51" s="169">
        <v>7</v>
      </c>
      <c r="B51" s="184">
        <f t="shared" si="0"/>
        <v>0</v>
      </c>
      <c r="C51" s="185">
        <f t="shared" si="0"/>
        <v>0</v>
      </c>
      <c r="D51" s="180">
        <f>SUMIFS(D17:M17,D8:M8,D44)</f>
        <v>0</v>
      </c>
      <c r="E51" s="165">
        <f>SUMIFS(D17:M17,D8:M8,E44)</f>
        <v>0</v>
      </c>
      <c r="F51" s="165">
        <f>SUMIFS(D17:M17,D8:M8,F44)</f>
        <v>0</v>
      </c>
      <c r="G51" s="165">
        <f>SUMIFS(D17:M17,D8:M8,G44)</f>
        <v>0</v>
      </c>
      <c r="H51" s="165">
        <f>SUMIFS(D17:M17,D8:M8,H44)</f>
        <v>0</v>
      </c>
      <c r="I51" s="165">
        <f>SUMIFS(D17:M17,D8:M8,I44)</f>
        <v>0</v>
      </c>
      <c r="J51" s="165">
        <f>SUMIFS(D17:M17,D8:M8,J44)</f>
        <v>0</v>
      </c>
      <c r="K51" s="165">
        <f>SUMIFS(D17:M17,D8:M8,K44)</f>
        <v>0</v>
      </c>
      <c r="L51" s="165">
        <f>SUMIFS(D17:M17,D8:M8,L44)</f>
        <v>0</v>
      </c>
      <c r="M51" s="165">
        <f>SUMIFS(D17:M17,D8:M8,M44)</f>
        <v>0</v>
      </c>
      <c r="N51" s="165"/>
      <c r="O51" s="165"/>
      <c r="P51" s="165"/>
      <c r="Q51" s="165"/>
      <c r="S51" s="207"/>
      <c r="T51" s="272" t="s">
        <v>144</v>
      </c>
      <c r="U51" s="207" t="e">
        <f t="shared" si="1"/>
        <v>#N/A</v>
      </c>
      <c r="V51" s="207"/>
      <c r="W51" s="207"/>
      <c r="X51" s="207"/>
    </row>
    <row r="52" spans="1:24" hidden="1" x14ac:dyDescent="0.2">
      <c r="A52" s="169">
        <v>8</v>
      </c>
      <c r="B52" s="184">
        <f t="shared" si="0"/>
        <v>0</v>
      </c>
      <c r="C52" s="185">
        <f t="shared" si="0"/>
        <v>0</v>
      </c>
      <c r="D52" s="180">
        <f>SUMIFS(D18:M18,D8:M8,D44)</f>
        <v>0</v>
      </c>
      <c r="E52" s="165">
        <f>SUMIFS(D18:M18,D8:M8,E44)</f>
        <v>0</v>
      </c>
      <c r="F52" s="165">
        <f>SUMIFS(D18:M18,D8:M8,F44)</f>
        <v>0</v>
      </c>
      <c r="G52" s="165">
        <f>SUMIFS(D18:M18,D8:M8,G44)</f>
        <v>0</v>
      </c>
      <c r="H52" s="165">
        <f>SUMIFS(D18:M18,D8:M8,H44)</f>
        <v>0</v>
      </c>
      <c r="I52" s="165">
        <f>SUMIFS(D18:M18,D8:M8,I44)</f>
        <v>0</v>
      </c>
      <c r="J52" s="165">
        <f>SUMIFS(D18:M18,D8:M8,J44)</f>
        <v>0</v>
      </c>
      <c r="K52" s="165">
        <f>SUMIFS(D18:M18,D8:M8,K44)</f>
        <v>0</v>
      </c>
      <c r="L52" s="165">
        <f>SUMIFS(D18:M18,D8:M8,L44)</f>
        <v>0</v>
      </c>
      <c r="M52" s="165">
        <f>SUMIFS(D18:M18,D8:M8,M44)</f>
        <v>0</v>
      </c>
      <c r="N52" s="165"/>
      <c r="O52" s="165"/>
      <c r="P52" s="165"/>
      <c r="Q52" s="165"/>
      <c r="S52" s="207"/>
      <c r="T52" s="272" t="s">
        <v>145</v>
      </c>
      <c r="U52" s="207" t="e">
        <f t="shared" si="1"/>
        <v>#N/A</v>
      </c>
      <c r="V52" s="207"/>
      <c r="W52" s="207"/>
      <c r="X52" s="207"/>
    </row>
    <row r="53" spans="1:24" hidden="1" x14ac:dyDescent="0.2">
      <c r="A53" s="169">
        <v>9</v>
      </c>
      <c r="B53" s="184">
        <f t="shared" si="0"/>
        <v>0</v>
      </c>
      <c r="C53" s="185">
        <f t="shared" si="0"/>
        <v>0</v>
      </c>
      <c r="D53" s="180">
        <f>SUMIFS(D19:M19,D8:M8,D44)</f>
        <v>0</v>
      </c>
      <c r="E53" s="165">
        <f>SUMIFS(D19:M19,D8:M8,E44)</f>
        <v>0</v>
      </c>
      <c r="F53" s="165">
        <f>SUMIFS(D19:M19,D8:M8,F44)</f>
        <v>0</v>
      </c>
      <c r="G53" s="165">
        <f>SUMIFS(D19:M19,D8:M8,G44)</f>
        <v>0</v>
      </c>
      <c r="H53" s="165">
        <f>SUMIFS(D19:M19,D8:M8,H44)</f>
        <v>0</v>
      </c>
      <c r="I53" s="165">
        <f>SUMIFS(D19:M19,D8:M8,I44)</f>
        <v>0</v>
      </c>
      <c r="J53" s="165">
        <f>SUMIFS(D19:M19,D8:M8,J44)</f>
        <v>0</v>
      </c>
      <c r="K53" s="165">
        <f>SUMIFS(D19:M19,D8:M8,K44)</f>
        <v>0</v>
      </c>
      <c r="L53" s="165">
        <f>SUMIFS(D19:M19,D8:M8,L44)</f>
        <v>0</v>
      </c>
      <c r="M53" s="165">
        <f>SUMIFS(D19:M19,D8:M8,M44)</f>
        <v>0</v>
      </c>
      <c r="N53" s="165"/>
      <c r="O53" s="165"/>
      <c r="P53" s="165"/>
      <c r="Q53" s="165"/>
      <c r="S53" s="207"/>
      <c r="T53" s="272" t="s">
        <v>146</v>
      </c>
      <c r="U53" s="207" t="e">
        <f t="shared" si="1"/>
        <v>#N/A</v>
      </c>
      <c r="V53" s="207"/>
      <c r="W53" s="207"/>
      <c r="X53" s="207"/>
    </row>
    <row r="54" spans="1:24" hidden="1" x14ac:dyDescent="0.2">
      <c r="A54" s="169">
        <v>10</v>
      </c>
      <c r="B54" s="184">
        <f t="shared" si="0"/>
        <v>0</v>
      </c>
      <c r="C54" s="185">
        <f t="shared" si="0"/>
        <v>0</v>
      </c>
      <c r="D54" s="180">
        <f>SUMIFS(D20:M20,D8:M8,D44)</f>
        <v>0</v>
      </c>
      <c r="E54" s="165">
        <f>SUMIFS(D20:M20,D8:M8,E44)</f>
        <v>0</v>
      </c>
      <c r="F54" s="165">
        <f>SUMIFS(D20:M20,D8:M8,F44)</f>
        <v>0</v>
      </c>
      <c r="G54" s="165">
        <f>SUMIFS(D20:M20,D8:M8,G44)</f>
        <v>0</v>
      </c>
      <c r="H54" s="165">
        <f>SUMIFS(D20:M20,D8:M8,H44)</f>
        <v>0</v>
      </c>
      <c r="I54" s="165">
        <f>SUMIFS(D20:M20,D8:M8,I44)</f>
        <v>0</v>
      </c>
      <c r="J54" s="165">
        <f>SUMIFS(D20:M20,D8:M8,J44)</f>
        <v>0</v>
      </c>
      <c r="K54" s="165">
        <f>SUMIFS(D20:M20,D8:M8,K44)</f>
        <v>0</v>
      </c>
      <c r="L54" s="165">
        <f>SUMIFS(D20:M20,D8:M8,L44)</f>
        <v>0</v>
      </c>
      <c r="M54" s="165">
        <f>SUMIFS(D20:M20,D8:M8,M44)</f>
        <v>0</v>
      </c>
      <c r="N54" s="165"/>
      <c r="O54" s="165"/>
      <c r="P54" s="165"/>
      <c r="Q54" s="165"/>
      <c r="S54" s="207"/>
      <c r="T54" s="272" t="s">
        <v>147</v>
      </c>
      <c r="U54" s="207" t="e">
        <f t="shared" si="1"/>
        <v>#N/A</v>
      </c>
      <c r="V54" s="207"/>
      <c r="W54" s="207"/>
      <c r="X54" s="207"/>
    </row>
    <row r="55" spans="1:24" hidden="1" x14ac:dyDescent="0.2">
      <c r="A55" s="169">
        <v>11</v>
      </c>
      <c r="B55" s="184">
        <f t="shared" si="0"/>
        <v>0</v>
      </c>
      <c r="C55" s="185">
        <f t="shared" si="0"/>
        <v>0</v>
      </c>
      <c r="D55" s="180">
        <f>SUMIFS(D21:M21,D8:M8,D44)</f>
        <v>0</v>
      </c>
      <c r="E55" s="165">
        <f>SUMIFS(D21:M21,D8:M8,E44)</f>
        <v>0</v>
      </c>
      <c r="F55" s="165">
        <f>SUMIFS(D21:M21,D8:M8,F44)</f>
        <v>0</v>
      </c>
      <c r="G55" s="165">
        <f>SUMIFS(D21:M21,D8:M8,G44)</f>
        <v>0</v>
      </c>
      <c r="H55" s="165">
        <f>SUMIFS(D21:M21,D8:M8,H44)</f>
        <v>0</v>
      </c>
      <c r="I55" s="165">
        <f>SUMIFS(D21:M21,D8:M8,I44)</f>
        <v>0</v>
      </c>
      <c r="J55" s="165">
        <f>SUMIFS(D21:M21,D8:M8,J44)</f>
        <v>0</v>
      </c>
      <c r="K55" s="165">
        <f>SUMIFS(D21:M21,D8:M8,K44)</f>
        <v>0</v>
      </c>
      <c r="L55" s="165">
        <f>SUMIFS(D21:M21,D8:M8,L44)</f>
        <v>0</v>
      </c>
      <c r="M55" s="165">
        <f>SUMIFS(D21:M21,D8:M8,M44)</f>
        <v>0</v>
      </c>
      <c r="N55" s="165"/>
      <c r="O55" s="165"/>
      <c r="P55" s="165"/>
      <c r="Q55" s="165"/>
      <c r="S55" s="207"/>
      <c r="T55" s="272" t="s">
        <v>148</v>
      </c>
      <c r="U55" s="207" t="e">
        <f t="shared" si="1"/>
        <v>#N/A</v>
      </c>
      <c r="V55" s="207"/>
      <c r="W55" s="207"/>
      <c r="X55" s="207"/>
    </row>
    <row r="56" spans="1:24" hidden="1" x14ac:dyDescent="0.2">
      <c r="A56" s="169">
        <v>12</v>
      </c>
      <c r="B56" s="184">
        <f t="shared" si="0"/>
        <v>0</v>
      </c>
      <c r="C56" s="185">
        <f t="shared" si="0"/>
        <v>0</v>
      </c>
      <c r="D56" s="180">
        <f>SUMIFS(D22:M22,D8:M8,D44)</f>
        <v>0</v>
      </c>
      <c r="E56" s="165">
        <f>SUMIFS(D22:M22,D8:M8,E44)</f>
        <v>0</v>
      </c>
      <c r="F56" s="165">
        <f>SUMIFS(D22:M22,D8:M8,F44)</f>
        <v>0</v>
      </c>
      <c r="G56" s="165">
        <f>SUMIFS(D22:M22,D8:M8,G44)</f>
        <v>0</v>
      </c>
      <c r="H56" s="165">
        <f>SUMIFS(D22:M22,D8:M8,H44)</f>
        <v>0</v>
      </c>
      <c r="I56" s="165">
        <f>SUMIFS(D22:M22,D8:M8,I44)</f>
        <v>0</v>
      </c>
      <c r="J56" s="165">
        <f>SUMIFS(D22:M22,D8:M8,J44)</f>
        <v>0</v>
      </c>
      <c r="K56" s="165">
        <f>SUMIFS(D22:M22,D8:M8,K44)</f>
        <v>0</v>
      </c>
      <c r="L56" s="165">
        <f>SUMIFS(D22:M22,D8:M8,L44)</f>
        <v>0</v>
      </c>
      <c r="M56" s="165">
        <f>SUMIFS(D22:M22,D8:M8,M44)</f>
        <v>0</v>
      </c>
      <c r="N56" s="165"/>
      <c r="O56" s="165"/>
      <c r="P56" s="165"/>
      <c r="Q56" s="165"/>
    </row>
    <row r="57" spans="1:24" hidden="1" x14ac:dyDescent="0.2">
      <c r="A57" s="169">
        <v>13</v>
      </c>
      <c r="B57" s="184">
        <f t="shared" si="0"/>
        <v>0</v>
      </c>
      <c r="C57" s="185">
        <f t="shared" si="0"/>
        <v>0</v>
      </c>
      <c r="D57" s="180">
        <f>SUMIFS(D23:M23,D8:M8,D44)</f>
        <v>0</v>
      </c>
      <c r="E57" s="165">
        <f>SUMIFS(D23:M23,D8:M8,E44)</f>
        <v>0</v>
      </c>
      <c r="F57" s="165">
        <f>SUMIFS(D23:M23,D8:M8,F44)</f>
        <v>0</v>
      </c>
      <c r="G57" s="165">
        <f>SUMIFS(D23:M23,D8:M8,G44)</f>
        <v>0</v>
      </c>
      <c r="H57" s="165">
        <f>SUMIFS(D23:M23,D8:M8,H44)</f>
        <v>0</v>
      </c>
      <c r="I57" s="165">
        <f>SUMIFS(D23:M23,D8:M8,I44)</f>
        <v>0</v>
      </c>
      <c r="J57" s="165">
        <f>SUMIFS(D23:M23,D8:M8,J44)</f>
        <v>0</v>
      </c>
      <c r="K57" s="165">
        <f>SUMIFS(D23:M23,D8:M8,K44)</f>
        <v>0</v>
      </c>
      <c r="L57" s="165">
        <f>SUMIFS(D23:M23,D8:M8,L44)</f>
        <v>0</v>
      </c>
      <c r="M57" s="165">
        <f>SUMIFS(D23:M23,D8:M8,M44)</f>
        <v>0</v>
      </c>
      <c r="N57" s="165"/>
      <c r="O57" s="165"/>
      <c r="P57" s="165"/>
      <c r="Q57" s="165"/>
    </row>
    <row r="58" spans="1:24" hidden="1" x14ac:dyDescent="0.2">
      <c r="A58" s="169">
        <v>14</v>
      </c>
      <c r="B58" s="184">
        <f t="shared" si="0"/>
        <v>0</v>
      </c>
      <c r="C58" s="185">
        <f t="shared" si="0"/>
        <v>0</v>
      </c>
      <c r="D58" s="180">
        <f>SUMIFS(D24:M24,D8:M8,D44)</f>
        <v>0</v>
      </c>
      <c r="E58" s="165">
        <f>SUMIFS(D24:M24,D8:M8,E44)</f>
        <v>0</v>
      </c>
      <c r="F58" s="165">
        <f>SUMIFS(D24:M24,D8:M8,F44)</f>
        <v>0</v>
      </c>
      <c r="G58" s="165">
        <f>SUMIFS(D24:M24,D8:M8,G44)</f>
        <v>0</v>
      </c>
      <c r="H58" s="165">
        <f>SUMIFS(D24:M24,D8:M8,H44)</f>
        <v>0</v>
      </c>
      <c r="I58" s="165">
        <f>SUMIFS(D24:M24,D8:M8,I44)</f>
        <v>0</v>
      </c>
      <c r="J58" s="165">
        <f>SUMIFS(D24:M24,D8:M8,J44)</f>
        <v>0</v>
      </c>
      <c r="K58" s="165">
        <f>SUMIFS(D24:M24,D8:M8,K44)</f>
        <v>0</v>
      </c>
      <c r="L58" s="165">
        <f>SUMIFS(D24:M24,D8:M8,L44)</f>
        <v>0</v>
      </c>
      <c r="M58" s="165">
        <f>SUMIFS(D24:M24,D8:M8,M44)</f>
        <v>0</v>
      </c>
      <c r="N58" s="165"/>
      <c r="O58" s="165"/>
      <c r="P58" s="165"/>
      <c r="Q58" s="165"/>
    </row>
    <row r="59" spans="1:24" hidden="1" x14ac:dyDescent="0.2">
      <c r="A59" s="169">
        <v>15</v>
      </c>
      <c r="B59" s="184">
        <f t="shared" si="0"/>
        <v>0</v>
      </c>
      <c r="C59" s="185">
        <f t="shared" si="0"/>
        <v>0</v>
      </c>
      <c r="D59" s="180">
        <f>SUMIFS(D25:M25,D8:M8,D44)</f>
        <v>0</v>
      </c>
      <c r="E59" s="165">
        <f>SUMIFS(D25:M25,D8:M8,E44)</f>
        <v>0</v>
      </c>
      <c r="F59" s="165">
        <f>SUMIFS(D25:M25,D8:M8,F44)</f>
        <v>0</v>
      </c>
      <c r="G59" s="165">
        <f>SUMIFS(D25:M25,D8:M8,G44)</f>
        <v>0</v>
      </c>
      <c r="H59" s="165">
        <f>SUMIFS(D25:M25,D8:M8,H44)</f>
        <v>0</v>
      </c>
      <c r="I59" s="165">
        <f>SUMIFS(D25:M25,D8:M8,I44)</f>
        <v>0</v>
      </c>
      <c r="J59" s="165">
        <f>SUMIFS(D25:M25,D8:M8,J44)</f>
        <v>0</v>
      </c>
      <c r="K59" s="165">
        <f>SUMIFS(D25:M25,D8:M8,K44)</f>
        <v>0</v>
      </c>
      <c r="L59" s="165">
        <f>SUMIFS(D25:M25,D8:M8,L44)</f>
        <v>0</v>
      </c>
      <c r="M59" s="165">
        <f>SUMIFS(D25:M25,D8:M8,M44)</f>
        <v>0</v>
      </c>
      <c r="N59" s="165"/>
      <c r="O59" s="165"/>
      <c r="P59" s="165"/>
      <c r="Q59" s="165"/>
    </row>
    <row r="60" spans="1:24" hidden="1" x14ac:dyDescent="0.2">
      <c r="A60" s="186">
        <v>16</v>
      </c>
      <c r="B60" s="184">
        <f t="shared" si="0"/>
        <v>0</v>
      </c>
      <c r="C60" s="187">
        <f t="shared" si="0"/>
        <v>0</v>
      </c>
      <c r="D60" s="180">
        <f>SUMIFS(D26:M26,D8:M8,D44)</f>
        <v>0</v>
      </c>
      <c r="E60" s="180">
        <f>SUMIFS(D26:M26,D8:M8,E44)</f>
        <v>0</v>
      </c>
      <c r="F60" s="180">
        <f>SUMIFS(D26:M26,D8:M8,F44)</f>
        <v>0</v>
      </c>
      <c r="G60" s="180">
        <f>SUMIFS(D26:M26,D8:M8,G44)</f>
        <v>0</v>
      </c>
      <c r="H60" s="180">
        <f>SUMIFS(D26:M26,D8:M8,H44)</f>
        <v>0</v>
      </c>
      <c r="I60" s="180">
        <f>SUMIFS(D26:M26,D8:M8,I44)</f>
        <v>0</v>
      </c>
      <c r="J60" s="180">
        <f>SUMIFS(D26:M26,D8:M8,J44)</f>
        <v>0</v>
      </c>
      <c r="K60" s="180">
        <f>SUMIFS(D26:M26,D8:M8,K44)</f>
        <v>0</v>
      </c>
      <c r="L60" s="180">
        <f>SUMIFS(D26:M26,D8:M8,L44)</f>
        <v>0</v>
      </c>
      <c r="M60" s="180">
        <f>SUMIFS(D26:M26,D8:M8,M44)</f>
        <v>0</v>
      </c>
      <c r="N60" s="180"/>
      <c r="O60" s="180"/>
      <c r="P60" s="180"/>
      <c r="Q60" s="180"/>
    </row>
    <row r="61" spans="1:24" hidden="1" x14ac:dyDescent="0.2">
      <c r="A61" s="169">
        <v>17</v>
      </c>
      <c r="B61" s="184">
        <f t="shared" ref="B61:C74" si="2">B27</f>
        <v>0</v>
      </c>
      <c r="C61" s="187">
        <f t="shared" si="2"/>
        <v>0</v>
      </c>
      <c r="D61" s="180">
        <f>SUMIFS(D27:M27,D8:M8,D44)</f>
        <v>0</v>
      </c>
      <c r="E61" s="180">
        <f>SUMIFS(D27:M27,D8:M8,E44)</f>
        <v>0</v>
      </c>
      <c r="F61" s="180">
        <f>SUMIFS(D27:M27,D8:M8,F44)</f>
        <v>0</v>
      </c>
      <c r="G61" s="180">
        <f>SUMIFS(D27:M27,D8:M8,G44)</f>
        <v>0</v>
      </c>
      <c r="H61" s="180">
        <f>SUMIFS(D27:M27,D8:M8,H44)</f>
        <v>0</v>
      </c>
      <c r="I61" s="180">
        <f>SUMIFS(D27:M27,D8:M8,I44)</f>
        <v>0</v>
      </c>
      <c r="J61" s="180">
        <f>SUMIFS(D27:M27,D8:M8,J44)</f>
        <v>0</v>
      </c>
      <c r="K61" s="180">
        <f>SUMIFS(D27:M27,D8:M8,K44)</f>
        <v>0</v>
      </c>
      <c r="L61" s="180">
        <f>SUMIFS(D27:M27,D8:M8,L44)</f>
        <v>0</v>
      </c>
      <c r="M61" s="180">
        <f>SUMIFS(D27:M27,D8:M8,M44)</f>
        <v>0</v>
      </c>
      <c r="N61" s="180"/>
      <c r="O61" s="180"/>
      <c r="P61" s="180"/>
      <c r="Q61" s="180"/>
    </row>
    <row r="62" spans="1:24" hidden="1" x14ac:dyDescent="0.2">
      <c r="A62" s="169">
        <v>18</v>
      </c>
      <c r="B62" s="184">
        <f t="shared" si="2"/>
        <v>0</v>
      </c>
      <c r="C62" s="187">
        <f t="shared" si="2"/>
        <v>0</v>
      </c>
      <c r="D62" s="180">
        <f>SUMIFS(D28:M28,D8:M8,D44)</f>
        <v>0</v>
      </c>
      <c r="E62" s="180">
        <f>SUMIFS(D28:M28,D8:M8,E44)</f>
        <v>0</v>
      </c>
      <c r="F62" s="180">
        <f>SUMIFS(D28:M28,D8:M8,F44)</f>
        <v>0</v>
      </c>
      <c r="G62" s="180">
        <f>SUMIFS(D28:M28,D8:M8,G44)</f>
        <v>0</v>
      </c>
      <c r="H62" s="180">
        <f>SUMIFS(D28:M28,D8:M8,H44)</f>
        <v>0</v>
      </c>
      <c r="I62" s="180">
        <f>SUMIFS(D28:M28,D8:M8,I44)</f>
        <v>0</v>
      </c>
      <c r="J62" s="180">
        <f>SUMIFS(D28:M28,D8:M8,J44)</f>
        <v>0</v>
      </c>
      <c r="K62" s="180">
        <f>SUMIFS(D28:M28,D8:M8,K44)</f>
        <v>0</v>
      </c>
      <c r="L62" s="180">
        <f>SUMIFS(D28:M28,D8:M8,L44)</f>
        <v>0</v>
      </c>
      <c r="M62" s="180">
        <f>SUMIFS(D28:M28,D8:M8,M44)</f>
        <v>0</v>
      </c>
      <c r="N62" s="180"/>
      <c r="O62" s="180"/>
      <c r="P62" s="180"/>
      <c r="Q62" s="180"/>
    </row>
    <row r="63" spans="1:24" hidden="1" x14ac:dyDescent="0.2">
      <c r="A63" s="186">
        <v>19</v>
      </c>
      <c r="B63" s="184">
        <f t="shared" si="2"/>
        <v>0</v>
      </c>
      <c r="C63" s="187">
        <f t="shared" si="2"/>
        <v>0</v>
      </c>
      <c r="D63" s="180">
        <f>SUMIFS(D29:M29,D8:M8,D44)</f>
        <v>0</v>
      </c>
      <c r="E63" s="180">
        <f>SUMIFS(D29:M29,D8:M8,E44)</f>
        <v>0</v>
      </c>
      <c r="F63" s="180">
        <f>SUMIFS(D29:M29,D8:M8,F44)</f>
        <v>0</v>
      </c>
      <c r="G63" s="180">
        <f>SUMIFS(D29:M29,D8:M8,G44)</f>
        <v>0</v>
      </c>
      <c r="H63" s="180">
        <f>SUMIFS(D29:M29,D8:M8,H44)</f>
        <v>0</v>
      </c>
      <c r="I63" s="180">
        <f>SUMIFS(D29:M29,D8:M8,I44)</f>
        <v>0</v>
      </c>
      <c r="J63" s="180">
        <f>SUMIFS(D29:M29,D8:M8,J44)</f>
        <v>0</v>
      </c>
      <c r="K63" s="180">
        <f>SUMIFS(D29:M29,D8:M8,K44)</f>
        <v>0</v>
      </c>
      <c r="L63" s="180">
        <f>SUMIFS(D29:M29,D8:M8,L44)</f>
        <v>0</v>
      </c>
      <c r="M63" s="180">
        <f>SUMIFS(D29:M29,D8:M8,M44)</f>
        <v>0</v>
      </c>
      <c r="N63" s="180"/>
      <c r="O63" s="180"/>
      <c r="P63" s="180"/>
      <c r="Q63" s="180"/>
    </row>
    <row r="64" spans="1:24" hidden="1" x14ac:dyDescent="0.2">
      <c r="A64" s="169">
        <v>20</v>
      </c>
      <c r="B64" s="184">
        <f t="shared" si="2"/>
        <v>0</v>
      </c>
      <c r="C64" s="187">
        <f t="shared" si="2"/>
        <v>0</v>
      </c>
      <c r="D64" s="180">
        <f>SUMIFS(D30:M30,D8:M8,D44)</f>
        <v>0</v>
      </c>
      <c r="E64" s="180">
        <f>SUMIFS(D30:M30,D8:M8,E44)</f>
        <v>0</v>
      </c>
      <c r="F64" s="180">
        <f>SUMIFS(D30:M30,D8:M8,F44)</f>
        <v>0</v>
      </c>
      <c r="G64" s="180">
        <f>SUMIFS(D30:M30,D8:M8,G44)</f>
        <v>0</v>
      </c>
      <c r="H64" s="180">
        <f>SUMIFS(D30:M30,D8:M8,H44)</f>
        <v>0</v>
      </c>
      <c r="I64" s="180">
        <f>SUMIFS(D30:M30,D8:M8,I44)</f>
        <v>0</v>
      </c>
      <c r="J64" s="180">
        <f>SUMIFS(D30:M30,D8:M8,J44)</f>
        <v>0</v>
      </c>
      <c r="K64" s="180">
        <f>SUMIFS(D30:M30,D8:M8,K44)</f>
        <v>0</v>
      </c>
      <c r="L64" s="180">
        <f>SUMIFS(D30:M30,D8:M8,L44)</f>
        <v>0</v>
      </c>
      <c r="M64" s="180">
        <f>SUMIFS(D30:M30,D8:M8,M44)</f>
        <v>0</v>
      </c>
      <c r="N64" s="180"/>
      <c r="O64" s="180"/>
      <c r="P64" s="180"/>
      <c r="Q64" s="180"/>
    </row>
    <row r="65" spans="1:17" hidden="1" x14ac:dyDescent="0.2">
      <c r="A65" s="169">
        <v>21</v>
      </c>
      <c r="B65" s="184">
        <f t="shared" si="2"/>
        <v>0</v>
      </c>
      <c r="C65" s="187">
        <f t="shared" si="2"/>
        <v>0</v>
      </c>
      <c r="D65" s="180">
        <f>SUMIFS(D31:M31,D8:M8,D44)</f>
        <v>0</v>
      </c>
      <c r="E65" s="165">
        <f>SUMIFS(D31:M31,D8:M8,E44)</f>
        <v>0</v>
      </c>
      <c r="F65" s="165">
        <f>SUMIFS(D31:M31,D8:M8,F44)</f>
        <v>0</v>
      </c>
      <c r="G65" s="165">
        <f>SUMIFS(D31:M31,D8:M8,G44)</f>
        <v>0</v>
      </c>
      <c r="H65" s="165">
        <f>SUMIFS(D31:M31,D8:M8,H44)</f>
        <v>0</v>
      </c>
      <c r="I65" s="165">
        <f>SUMIFS(D31:M31,D8:M8,I44)</f>
        <v>0</v>
      </c>
      <c r="J65" s="165">
        <f>SUMIFS(D31:M31,D8:M8,J44)</f>
        <v>0</v>
      </c>
      <c r="K65" s="165">
        <f>SUMIFS(D31:M31,D8:M8,K44)</f>
        <v>0</v>
      </c>
      <c r="L65" s="165">
        <f>SUMIFS(D31:M31,D8:M8,L44)</f>
        <v>0</v>
      </c>
      <c r="M65" s="165">
        <f>SUMIFS(D31:M31,D8:M8,M44)</f>
        <v>0</v>
      </c>
      <c r="N65" s="165"/>
      <c r="O65" s="165"/>
      <c r="P65" s="165"/>
      <c r="Q65" s="165"/>
    </row>
    <row r="66" spans="1:17" hidden="1" x14ac:dyDescent="0.2">
      <c r="A66" s="186">
        <v>22</v>
      </c>
      <c r="B66" s="184">
        <f t="shared" si="2"/>
        <v>0</v>
      </c>
      <c r="C66" s="187">
        <f t="shared" si="2"/>
        <v>0</v>
      </c>
      <c r="D66" s="180">
        <f>SUMIFS(D32:M32,D8:M8,D44)</f>
        <v>0</v>
      </c>
      <c r="E66" s="165">
        <f>SUMIFS(D32:M32,D8:M8,E44)</f>
        <v>0</v>
      </c>
      <c r="F66" s="165">
        <f>SUMIFS(D32:M32,D8:M8,F44)</f>
        <v>0</v>
      </c>
      <c r="G66" s="165">
        <f>SUMIFS(D32:M32,D8:M8,G44)</f>
        <v>0</v>
      </c>
      <c r="H66" s="165">
        <f>SUMIFS(D32:M32,D8:M8,H44)</f>
        <v>0</v>
      </c>
      <c r="I66" s="165">
        <f>SUMIFS(D32:M32,D8:M8,I44)</f>
        <v>0</v>
      </c>
      <c r="J66" s="165">
        <f>SUMIFS(D32:M32,D8:M8,J44)</f>
        <v>0</v>
      </c>
      <c r="K66" s="165">
        <f>SUMIFS(D32:M32,D8:M8,K44)</f>
        <v>0</v>
      </c>
      <c r="L66" s="165">
        <f>SUMIFS(D32:M32,D8:M8,L44)</f>
        <v>0</v>
      </c>
      <c r="M66" s="165">
        <f>SUMIFS(D32:M32,D8:M8,M44)</f>
        <v>0</v>
      </c>
      <c r="N66" s="165"/>
      <c r="O66" s="165"/>
      <c r="P66" s="165"/>
      <c r="Q66" s="165"/>
    </row>
    <row r="67" spans="1:17" hidden="1" x14ac:dyDescent="0.2">
      <c r="A67" s="169">
        <v>23</v>
      </c>
      <c r="B67" s="184">
        <f t="shared" si="2"/>
        <v>0</v>
      </c>
      <c r="C67" s="187">
        <f t="shared" si="2"/>
        <v>0</v>
      </c>
      <c r="D67" s="180">
        <f>SUMIFS(D33:M33,D8:M8,D44)</f>
        <v>0</v>
      </c>
      <c r="E67" s="165">
        <f>SUMIFS(D33:M33,D8:M8,E44)</f>
        <v>0</v>
      </c>
      <c r="F67" s="165">
        <f>SUMIFS(D33:M33,D8:M8,F44)</f>
        <v>0</v>
      </c>
      <c r="G67" s="165">
        <f>SUMIFS(D33:M33,D8:M8,G44)</f>
        <v>0</v>
      </c>
      <c r="H67" s="165">
        <f>SUMIFS(D33:M33,D8:M8,H44)</f>
        <v>0</v>
      </c>
      <c r="I67" s="165">
        <f>SUMIFS(D33:M33,D8:M8,I44)</f>
        <v>0</v>
      </c>
      <c r="J67" s="165">
        <f>SUMIFS(D33:M33,D8:M8,J44)</f>
        <v>0</v>
      </c>
      <c r="K67" s="165">
        <f>SUMIFS(D33:M33,D8:M8,K44)</f>
        <v>0</v>
      </c>
      <c r="L67" s="165">
        <f>SUMIFS(D33:M33,D8:M8,L44)</f>
        <v>0</v>
      </c>
      <c r="M67" s="165">
        <f>SUMIFS(D33:M33,D8:M8,M44)</f>
        <v>0</v>
      </c>
      <c r="N67" s="165"/>
      <c r="O67" s="165"/>
      <c r="P67" s="165"/>
      <c r="Q67" s="165"/>
    </row>
    <row r="68" spans="1:17" hidden="1" x14ac:dyDescent="0.2">
      <c r="A68" s="169">
        <v>24</v>
      </c>
      <c r="B68" s="184">
        <f t="shared" si="2"/>
        <v>0</v>
      </c>
      <c r="C68" s="187">
        <f t="shared" si="2"/>
        <v>0</v>
      </c>
      <c r="D68" s="180">
        <f>SUMIFS(D34:M34,D8:M8,D44)</f>
        <v>0</v>
      </c>
      <c r="E68" s="165">
        <f>SUMIFS(D34:M34,D8:M8,E44)</f>
        <v>0</v>
      </c>
      <c r="F68" s="165">
        <f>SUMIFS(D34:M34,D8:M8,F44)</f>
        <v>0</v>
      </c>
      <c r="G68" s="165">
        <f>SUMIFS(D34:M34,D8:M8,G44)</f>
        <v>0</v>
      </c>
      <c r="H68" s="165">
        <f>SUMIFS(D34:M34,D8:M8,H44)</f>
        <v>0</v>
      </c>
      <c r="I68" s="165">
        <f>SUMIFS(D34:M34,D8:M8,I44)</f>
        <v>0</v>
      </c>
      <c r="J68" s="165">
        <f>SUMIFS(D34:M34,D8:M8,J44)</f>
        <v>0</v>
      </c>
      <c r="K68" s="165">
        <f>SUMIFS(D34:M34,D8:M8,K44)</f>
        <v>0</v>
      </c>
      <c r="L68" s="165">
        <f>SUMIFS(D34:M34,D8:M8,L44)</f>
        <v>0</v>
      </c>
      <c r="M68" s="165">
        <f>SUMIFS(D34:M34,D8:M8,M44)</f>
        <v>0</v>
      </c>
      <c r="N68" s="165"/>
      <c r="O68" s="165"/>
      <c r="P68" s="165"/>
      <c r="Q68" s="165"/>
    </row>
    <row r="69" spans="1:17" hidden="1" x14ac:dyDescent="0.2">
      <c r="A69" s="186">
        <v>25</v>
      </c>
      <c r="B69" s="184">
        <f t="shared" si="2"/>
        <v>0</v>
      </c>
      <c r="C69" s="187">
        <f t="shared" si="2"/>
        <v>0</v>
      </c>
      <c r="D69" s="180">
        <f>SUMIFS(D35:M35,D8:M8,D44)</f>
        <v>0</v>
      </c>
      <c r="E69" s="165">
        <f>SUMIFS(D35:M35,D8:M8,E44)</f>
        <v>0</v>
      </c>
      <c r="F69" s="165">
        <f>SUMIFS(D35:M35,D8:M8,F44)</f>
        <v>0</v>
      </c>
      <c r="G69" s="165">
        <f>SUMIFS(D35:M35,D8:M8,G44)</f>
        <v>0</v>
      </c>
      <c r="H69" s="165">
        <f>SUMIFS(D35:M35,D8:M8,H44)</f>
        <v>0</v>
      </c>
      <c r="I69" s="165">
        <f>SUMIFS(D35:M35,D8:M8,I44)</f>
        <v>0</v>
      </c>
      <c r="J69" s="165">
        <f>SUMIFS(D35:M35,D8:M8,J44)</f>
        <v>0</v>
      </c>
      <c r="K69" s="165">
        <f>SUMIFS(D35:M35,D8:M8,K44)</f>
        <v>0</v>
      </c>
      <c r="L69" s="165">
        <f>SUMIFS(D35:M35,D8:M8,L44)</f>
        <v>0</v>
      </c>
      <c r="M69" s="165">
        <f>SUMIFS(D35:M35,D8:M8,M44)</f>
        <v>0</v>
      </c>
      <c r="N69" s="165"/>
      <c r="O69" s="165"/>
      <c r="P69" s="165"/>
      <c r="Q69" s="165"/>
    </row>
    <row r="70" spans="1:17" hidden="1" x14ac:dyDescent="0.2">
      <c r="A70" s="169">
        <v>26</v>
      </c>
      <c r="B70" s="184">
        <f t="shared" si="2"/>
        <v>0</v>
      </c>
      <c r="C70" s="187">
        <f t="shared" si="2"/>
        <v>0</v>
      </c>
      <c r="D70" s="180">
        <f>SUMIFS(D36:M36,D8:M8,D44)</f>
        <v>0</v>
      </c>
      <c r="E70" s="165">
        <f>SUMIFS(D36:M36,D8:M8,E44)</f>
        <v>0</v>
      </c>
      <c r="F70" s="165">
        <f>SUMIFS(D36:M36,D8:M8,F44)</f>
        <v>0</v>
      </c>
      <c r="G70" s="165">
        <f>SUMIFS(D36:M36,D8:M8,G44)</f>
        <v>0</v>
      </c>
      <c r="H70" s="165">
        <f>SUMIFS(D36:M36,D8:M8,H44)</f>
        <v>0</v>
      </c>
      <c r="I70" s="165">
        <f>SUMIFS(D36:M36,D8:M8,I44)</f>
        <v>0</v>
      </c>
      <c r="J70" s="165">
        <f>SUMIFS(D36:M36,D8:M8,J44)</f>
        <v>0</v>
      </c>
      <c r="K70" s="165">
        <f>SUMIFS(D36:M36,D8:M8,K44)</f>
        <v>0</v>
      </c>
      <c r="L70" s="165">
        <f>SUMIFS(D36:M36,D8:M8,L44)</f>
        <v>0</v>
      </c>
      <c r="M70" s="165">
        <f>SUMIFS(D36:M36,D8:M8,M44)</f>
        <v>0</v>
      </c>
      <c r="N70" s="165"/>
      <c r="O70" s="165"/>
      <c r="P70" s="165"/>
      <c r="Q70" s="165"/>
    </row>
    <row r="71" spans="1:17" hidden="1" x14ac:dyDescent="0.2">
      <c r="A71" s="169">
        <v>27</v>
      </c>
      <c r="B71" s="184">
        <f t="shared" si="2"/>
        <v>0</v>
      </c>
      <c r="C71" s="187">
        <f t="shared" si="2"/>
        <v>0</v>
      </c>
      <c r="D71" s="180">
        <f>SUMIFS(D37:M37,D8:M8,D44)</f>
        <v>0</v>
      </c>
      <c r="E71" s="165">
        <f>SUMIFS(D37:M37,D8:M8,E44)</f>
        <v>0</v>
      </c>
      <c r="F71" s="165">
        <f>SUMIFS(D37:M37,D8:M8,F44)</f>
        <v>0</v>
      </c>
      <c r="G71" s="165">
        <f>SUMIFS(D37:M37,D8:M8,G44)</f>
        <v>0</v>
      </c>
      <c r="H71" s="165">
        <f>SUMIFS(D37:M37,D8:M8,H44)</f>
        <v>0</v>
      </c>
      <c r="I71" s="165">
        <f>SUMIFS(D37:M37,D8:M8,I44)</f>
        <v>0</v>
      </c>
      <c r="J71" s="165">
        <f>SUMIFS(D37:M37,D8:M8,J44)</f>
        <v>0</v>
      </c>
      <c r="K71" s="165">
        <f>SUMIFS(D37:M37,D8:M8,K44)</f>
        <v>0</v>
      </c>
      <c r="L71" s="165">
        <f>SUMIFS(D37:M37,D8:M8,L44)</f>
        <v>0</v>
      </c>
      <c r="M71" s="165">
        <f>SUMIFS(D37:M37,D8:M8,M44)</f>
        <v>0</v>
      </c>
      <c r="N71" s="165"/>
      <c r="O71" s="165"/>
      <c r="P71" s="165"/>
      <c r="Q71" s="165"/>
    </row>
    <row r="72" spans="1:17" hidden="1" x14ac:dyDescent="0.2">
      <c r="A72" s="186">
        <v>28</v>
      </c>
      <c r="B72" s="184">
        <f t="shared" si="2"/>
        <v>0</v>
      </c>
      <c r="C72" s="187">
        <f t="shared" si="2"/>
        <v>0</v>
      </c>
      <c r="D72" s="180">
        <f>SUMIFS(D38:M38,D8:M8,D44)</f>
        <v>0</v>
      </c>
      <c r="E72" s="165">
        <f>SUMIFS(D38:M38,D8:M8,E44)</f>
        <v>0</v>
      </c>
      <c r="F72" s="165">
        <f>SUMIFS(D38:M38,D8:M8,F44)</f>
        <v>0</v>
      </c>
      <c r="G72" s="165">
        <f>SUMIFS(D38:M38,D8:M8,G44)</f>
        <v>0</v>
      </c>
      <c r="H72" s="165">
        <f>SUMIFS(D38:M38,D8:M8,H44)</f>
        <v>0</v>
      </c>
      <c r="I72" s="165">
        <f>SUMIFS(D38:M38,D8:M8,I44)</f>
        <v>0</v>
      </c>
      <c r="J72" s="165">
        <f>SUMIFS(D38:M38,D8:M8,J44)</f>
        <v>0</v>
      </c>
      <c r="K72" s="165">
        <f>SUMIFS(D38:M38,D8:M8,K44)</f>
        <v>0</v>
      </c>
      <c r="L72" s="165">
        <f>SUMIFS(D38:M38,D8:M8,L44)</f>
        <v>0</v>
      </c>
      <c r="M72" s="165">
        <f>SUMIFS(D38:M38,D8:M8,M44)</f>
        <v>0</v>
      </c>
      <c r="N72" s="165"/>
      <c r="O72" s="165"/>
      <c r="P72" s="165"/>
      <c r="Q72" s="165"/>
    </row>
    <row r="73" spans="1:17" hidden="1" x14ac:dyDescent="0.2">
      <c r="A73" s="169">
        <v>29</v>
      </c>
      <c r="B73" s="184">
        <f t="shared" si="2"/>
        <v>0</v>
      </c>
      <c r="C73" s="187">
        <f t="shared" si="2"/>
        <v>0</v>
      </c>
      <c r="D73" s="180">
        <f>SUMIFS(D39:M39,D8:M8,D44)</f>
        <v>0</v>
      </c>
      <c r="E73" s="165">
        <f>SUMIFS(D39:M39,D8:M8,E44)</f>
        <v>0</v>
      </c>
      <c r="F73" s="165">
        <f>SUMIFS(D39:M39,D8:M8,F44)</f>
        <v>0</v>
      </c>
      <c r="G73" s="165">
        <f>SUMIFS(D39:M39,D8:M8,G44)</f>
        <v>0</v>
      </c>
      <c r="H73" s="165">
        <f>SUMIFS(D39:M39,D8:M8,H44)</f>
        <v>0</v>
      </c>
      <c r="I73" s="165">
        <f>SUMIFS(D39:M39,D8:M8,I44)</f>
        <v>0</v>
      </c>
      <c r="J73" s="165">
        <f>SUMIFS(D39:M39,D8:M8,J44)</f>
        <v>0</v>
      </c>
      <c r="K73" s="165">
        <f>SUMIFS(D39:M39,D8:M8,K44)</f>
        <v>0</v>
      </c>
      <c r="L73" s="165">
        <f>SUMIFS(D39:M39,D8:M8,L44)</f>
        <v>0</v>
      </c>
      <c r="M73" s="165">
        <f>SUMIFS(D39:M39,D8:M8,M44)</f>
        <v>0</v>
      </c>
      <c r="N73" s="165"/>
      <c r="O73" s="165"/>
      <c r="P73" s="165"/>
      <c r="Q73" s="165"/>
    </row>
    <row r="74" spans="1:17" hidden="1" x14ac:dyDescent="0.2">
      <c r="A74" s="169">
        <v>30</v>
      </c>
      <c r="B74" s="184">
        <f t="shared" si="2"/>
        <v>0</v>
      </c>
      <c r="C74" s="187">
        <f t="shared" si="2"/>
        <v>0</v>
      </c>
      <c r="D74" s="180">
        <f>SUMIFS(D40:M40,D8:M8,D44)</f>
        <v>0</v>
      </c>
      <c r="E74" s="165">
        <f>SUMIFS(D40:M40,D8:M8,E44)</f>
        <v>0</v>
      </c>
      <c r="F74" s="165">
        <f>SUMIFS(D40:M40,D8:M8,F44)</f>
        <v>0</v>
      </c>
      <c r="G74" s="165">
        <f>SUMIFS(D40:M40,D8:M8,G44)</f>
        <v>0</v>
      </c>
      <c r="H74" s="165">
        <f>SUMIFS(D40:M40,D8:M8,H44)</f>
        <v>0</v>
      </c>
      <c r="I74" s="165">
        <f>SUMIFS(D40:M40,D8:M8,I44)</f>
        <v>0</v>
      </c>
      <c r="J74" s="165">
        <f>SUMIFS(D40:M40,D8:M8,J44)</f>
        <v>0</v>
      </c>
      <c r="K74" s="165">
        <f>SUMIFS(D40:M40,D8:M8,K44)</f>
        <v>0</v>
      </c>
      <c r="L74" s="165">
        <f>SUMIFS(D40:M40,D8:M8,L44)</f>
        <v>0</v>
      </c>
      <c r="M74" s="165">
        <f>SUMIFS(D40:M40,D8:M8,M44)</f>
        <v>0</v>
      </c>
      <c r="N74" s="165"/>
      <c r="O74" s="165"/>
      <c r="P74" s="165"/>
      <c r="Q74" s="165"/>
    </row>
    <row r="75" spans="1:17" hidden="1" x14ac:dyDescent="0.2">
      <c r="C75" s="188"/>
      <c r="F75" s="189"/>
      <c r="G75" s="189"/>
      <c r="H75" s="179"/>
      <c r="I75" s="179"/>
      <c r="J75" s="179"/>
      <c r="K75" s="179"/>
      <c r="L75" s="179"/>
    </row>
    <row r="76" spans="1:17" hidden="1" x14ac:dyDescent="0.2">
      <c r="H76" s="166"/>
    </row>
    <row r="77" spans="1:17" hidden="1" x14ac:dyDescent="0.2">
      <c r="A77" s="166" t="s">
        <v>251</v>
      </c>
      <c r="D77" s="180" t="e">
        <f>(D43/SUM(D43:Q43))*100</f>
        <v>#DIV/0!</v>
      </c>
      <c r="E77" s="180" t="e">
        <f>(E43/SUM(D43:Q43))*100</f>
        <v>#DIV/0!</v>
      </c>
      <c r="F77" s="180" t="e">
        <f>(F43/SUM(D43:Q43))*100</f>
        <v>#DIV/0!</v>
      </c>
      <c r="G77" s="180" t="e">
        <f>(G43/SUM(D43:Q43))*100</f>
        <v>#DIV/0!</v>
      </c>
      <c r="H77" s="180" t="e">
        <f>(H43/SUM(D43:Q43))*100</f>
        <v>#DIV/0!</v>
      </c>
      <c r="I77" s="180" t="e">
        <f>(I43/SUM(D43:Q43))*100</f>
        <v>#DIV/0!</v>
      </c>
      <c r="J77" s="180" t="e">
        <f>(J43/SUM(D43:Q43))*100</f>
        <v>#DIV/0!</v>
      </c>
      <c r="K77" s="180" t="e">
        <f>(K43/SUM(D43:Q43))*100</f>
        <v>#DIV/0!</v>
      </c>
      <c r="L77" s="180" t="e">
        <f>(L43/SUM(D43:Q43))*100</f>
        <v>#DIV/0!</v>
      </c>
      <c r="M77" s="180" t="e">
        <f>(M43/SUM(D43:Q43))*100</f>
        <v>#DIV/0!</v>
      </c>
      <c r="N77" s="180"/>
      <c r="O77" s="180"/>
      <c r="P77" s="180"/>
      <c r="Q77" s="180"/>
    </row>
    <row r="78" spans="1:17" hidden="1" x14ac:dyDescent="0.2">
      <c r="A78" s="169" t="s">
        <v>211</v>
      </c>
      <c r="B78" s="181" t="s">
        <v>210</v>
      </c>
      <c r="C78" s="182" t="s">
        <v>209</v>
      </c>
      <c r="D78" s="181" t="s">
        <v>33</v>
      </c>
      <c r="E78" s="181" t="s">
        <v>34</v>
      </c>
      <c r="F78" s="181" t="s">
        <v>35</v>
      </c>
      <c r="G78" s="181" t="s">
        <v>37</v>
      </c>
      <c r="H78" s="181" t="s">
        <v>38</v>
      </c>
      <c r="I78" s="181" t="s">
        <v>144</v>
      </c>
      <c r="J78" s="181" t="s">
        <v>145</v>
      </c>
      <c r="K78" s="181" t="s">
        <v>146</v>
      </c>
      <c r="L78" s="181" t="s">
        <v>147</v>
      </c>
      <c r="M78" s="183" t="s">
        <v>148</v>
      </c>
      <c r="N78" s="183"/>
      <c r="O78" s="183"/>
      <c r="P78" s="183"/>
      <c r="Q78" s="183"/>
    </row>
    <row r="79" spans="1:17" hidden="1" x14ac:dyDescent="0.2">
      <c r="A79" s="169">
        <v>1</v>
      </c>
      <c r="B79" s="184">
        <f t="shared" ref="B79:C94" si="3">B11</f>
        <v>0</v>
      </c>
      <c r="C79" s="185">
        <f t="shared" si="3"/>
        <v>0</v>
      </c>
      <c r="D79" s="180" t="e">
        <f t="shared" ref="D79:M79" si="4">(D45/D43)*D77</f>
        <v>#DIV/0!</v>
      </c>
      <c r="E79" s="180" t="e">
        <f t="shared" si="4"/>
        <v>#DIV/0!</v>
      </c>
      <c r="F79" s="180" t="e">
        <f t="shared" si="4"/>
        <v>#DIV/0!</v>
      </c>
      <c r="G79" s="180" t="e">
        <f t="shared" si="4"/>
        <v>#DIV/0!</v>
      </c>
      <c r="H79" s="180" t="e">
        <f t="shared" si="4"/>
        <v>#DIV/0!</v>
      </c>
      <c r="I79" s="180" t="e">
        <f t="shared" si="4"/>
        <v>#DIV/0!</v>
      </c>
      <c r="J79" s="180" t="e">
        <f t="shared" si="4"/>
        <v>#DIV/0!</v>
      </c>
      <c r="K79" s="180" t="e">
        <f t="shared" si="4"/>
        <v>#DIV/0!</v>
      </c>
      <c r="L79" s="180" t="e">
        <f t="shared" si="4"/>
        <v>#DIV/0!</v>
      </c>
      <c r="M79" s="180" t="e">
        <f t="shared" si="4"/>
        <v>#DIV/0!</v>
      </c>
      <c r="N79" s="180"/>
      <c r="O79" s="180"/>
      <c r="P79" s="180"/>
      <c r="Q79" s="180"/>
    </row>
    <row r="80" spans="1:17" hidden="1" x14ac:dyDescent="0.2">
      <c r="A80" s="169">
        <v>2</v>
      </c>
      <c r="B80" s="184">
        <f t="shared" si="3"/>
        <v>0</v>
      </c>
      <c r="C80" s="185">
        <f t="shared" si="3"/>
        <v>0</v>
      </c>
      <c r="D80" s="180" t="e">
        <f t="shared" ref="D80:M80" si="5">(D46/D43)*D77</f>
        <v>#DIV/0!</v>
      </c>
      <c r="E80" s="180" t="e">
        <f t="shared" si="5"/>
        <v>#DIV/0!</v>
      </c>
      <c r="F80" s="180" t="e">
        <f t="shared" si="5"/>
        <v>#DIV/0!</v>
      </c>
      <c r="G80" s="180" t="e">
        <f t="shared" si="5"/>
        <v>#DIV/0!</v>
      </c>
      <c r="H80" s="180" t="e">
        <f t="shared" si="5"/>
        <v>#DIV/0!</v>
      </c>
      <c r="I80" s="180" t="e">
        <f t="shared" si="5"/>
        <v>#DIV/0!</v>
      </c>
      <c r="J80" s="180" t="e">
        <f t="shared" si="5"/>
        <v>#DIV/0!</v>
      </c>
      <c r="K80" s="180" t="e">
        <f t="shared" si="5"/>
        <v>#DIV/0!</v>
      </c>
      <c r="L80" s="180" t="e">
        <f t="shared" si="5"/>
        <v>#DIV/0!</v>
      </c>
      <c r="M80" s="180" t="e">
        <f t="shared" si="5"/>
        <v>#DIV/0!</v>
      </c>
      <c r="N80" s="180"/>
      <c r="O80" s="180"/>
      <c r="P80" s="180"/>
      <c r="Q80" s="180"/>
    </row>
    <row r="81" spans="1:17" hidden="1" x14ac:dyDescent="0.2">
      <c r="A81" s="169">
        <v>3</v>
      </c>
      <c r="B81" s="184">
        <f t="shared" si="3"/>
        <v>0</v>
      </c>
      <c r="C81" s="185">
        <f t="shared" si="3"/>
        <v>0</v>
      </c>
      <c r="D81" s="180" t="e">
        <f t="shared" ref="D81:M81" si="6">(D47/D43)*D77</f>
        <v>#DIV/0!</v>
      </c>
      <c r="E81" s="180" t="e">
        <f t="shared" si="6"/>
        <v>#DIV/0!</v>
      </c>
      <c r="F81" s="180" t="e">
        <f t="shared" si="6"/>
        <v>#DIV/0!</v>
      </c>
      <c r="G81" s="180" t="e">
        <f t="shared" si="6"/>
        <v>#DIV/0!</v>
      </c>
      <c r="H81" s="180" t="e">
        <f t="shared" si="6"/>
        <v>#DIV/0!</v>
      </c>
      <c r="I81" s="180" t="e">
        <f t="shared" si="6"/>
        <v>#DIV/0!</v>
      </c>
      <c r="J81" s="180" t="e">
        <f t="shared" si="6"/>
        <v>#DIV/0!</v>
      </c>
      <c r="K81" s="180" t="e">
        <f t="shared" si="6"/>
        <v>#DIV/0!</v>
      </c>
      <c r="L81" s="180" t="e">
        <f t="shared" si="6"/>
        <v>#DIV/0!</v>
      </c>
      <c r="M81" s="180" t="e">
        <f t="shared" si="6"/>
        <v>#DIV/0!</v>
      </c>
      <c r="N81" s="180"/>
      <c r="O81" s="180"/>
      <c r="P81" s="180"/>
      <c r="Q81" s="180"/>
    </row>
    <row r="82" spans="1:17" hidden="1" x14ac:dyDescent="0.2">
      <c r="A82" s="169">
        <v>4</v>
      </c>
      <c r="B82" s="184">
        <f t="shared" si="3"/>
        <v>0</v>
      </c>
      <c r="C82" s="185">
        <f t="shared" si="3"/>
        <v>0</v>
      </c>
      <c r="D82" s="180" t="e">
        <f t="shared" ref="D82:M82" si="7">(D48/D43)*D77</f>
        <v>#DIV/0!</v>
      </c>
      <c r="E82" s="180" t="e">
        <f t="shared" si="7"/>
        <v>#DIV/0!</v>
      </c>
      <c r="F82" s="180" t="e">
        <f t="shared" si="7"/>
        <v>#DIV/0!</v>
      </c>
      <c r="G82" s="180" t="e">
        <f t="shared" si="7"/>
        <v>#DIV/0!</v>
      </c>
      <c r="H82" s="180" t="e">
        <f t="shared" si="7"/>
        <v>#DIV/0!</v>
      </c>
      <c r="I82" s="180" t="e">
        <f t="shared" si="7"/>
        <v>#DIV/0!</v>
      </c>
      <c r="J82" s="180" t="e">
        <f t="shared" si="7"/>
        <v>#DIV/0!</v>
      </c>
      <c r="K82" s="180" t="e">
        <f t="shared" si="7"/>
        <v>#DIV/0!</v>
      </c>
      <c r="L82" s="180" t="e">
        <f t="shared" si="7"/>
        <v>#DIV/0!</v>
      </c>
      <c r="M82" s="180" t="e">
        <f t="shared" si="7"/>
        <v>#DIV/0!</v>
      </c>
      <c r="N82" s="180"/>
      <c r="O82" s="180"/>
      <c r="P82" s="180"/>
      <c r="Q82" s="180"/>
    </row>
    <row r="83" spans="1:17" hidden="1" x14ac:dyDescent="0.2">
      <c r="A83" s="169">
        <v>5</v>
      </c>
      <c r="B83" s="184">
        <f t="shared" si="3"/>
        <v>0</v>
      </c>
      <c r="C83" s="185">
        <f t="shared" si="3"/>
        <v>0</v>
      </c>
      <c r="D83" s="180" t="e">
        <f t="shared" ref="D83:M83" si="8">(D49/D43)*D77</f>
        <v>#DIV/0!</v>
      </c>
      <c r="E83" s="180" t="e">
        <f t="shared" si="8"/>
        <v>#DIV/0!</v>
      </c>
      <c r="F83" s="180" t="e">
        <f t="shared" si="8"/>
        <v>#DIV/0!</v>
      </c>
      <c r="G83" s="180" t="e">
        <f t="shared" si="8"/>
        <v>#DIV/0!</v>
      </c>
      <c r="H83" s="180" t="e">
        <f t="shared" si="8"/>
        <v>#DIV/0!</v>
      </c>
      <c r="I83" s="180" t="e">
        <f t="shared" si="8"/>
        <v>#DIV/0!</v>
      </c>
      <c r="J83" s="180" t="e">
        <f t="shared" si="8"/>
        <v>#DIV/0!</v>
      </c>
      <c r="K83" s="180" t="e">
        <f t="shared" si="8"/>
        <v>#DIV/0!</v>
      </c>
      <c r="L83" s="180" t="e">
        <f t="shared" si="8"/>
        <v>#DIV/0!</v>
      </c>
      <c r="M83" s="180" t="e">
        <f t="shared" si="8"/>
        <v>#DIV/0!</v>
      </c>
      <c r="N83" s="180"/>
      <c r="O83" s="180"/>
      <c r="P83" s="180"/>
      <c r="Q83" s="180"/>
    </row>
    <row r="84" spans="1:17" hidden="1" x14ac:dyDescent="0.2">
      <c r="A84" s="169">
        <v>6</v>
      </c>
      <c r="B84" s="184">
        <f t="shared" si="3"/>
        <v>0</v>
      </c>
      <c r="C84" s="185">
        <f t="shared" si="3"/>
        <v>0</v>
      </c>
      <c r="D84" s="180" t="e">
        <f t="shared" ref="D84:M84" si="9">(D50/D43)*D77</f>
        <v>#DIV/0!</v>
      </c>
      <c r="E84" s="180" t="e">
        <f t="shared" si="9"/>
        <v>#DIV/0!</v>
      </c>
      <c r="F84" s="180" t="e">
        <f t="shared" si="9"/>
        <v>#DIV/0!</v>
      </c>
      <c r="G84" s="180" t="e">
        <f t="shared" si="9"/>
        <v>#DIV/0!</v>
      </c>
      <c r="H84" s="180" t="e">
        <f t="shared" si="9"/>
        <v>#DIV/0!</v>
      </c>
      <c r="I84" s="180" t="e">
        <f t="shared" si="9"/>
        <v>#DIV/0!</v>
      </c>
      <c r="J84" s="180" t="e">
        <f t="shared" si="9"/>
        <v>#DIV/0!</v>
      </c>
      <c r="K84" s="180" t="e">
        <f t="shared" si="9"/>
        <v>#DIV/0!</v>
      </c>
      <c r="L84" s="180" t="e">
        <f t="shared" si="9"/>
        <v>#DIV/0!</v>
      </c>
      <c r="M84" s="180" t="e">
        <f t="shared" si="9"/>
        <v>#DIV/0!</v>
      </c>
      <c r="N84" s="180"/>
      <c r="O84" s="180"/>
      <c r="P84" s="180"/>
      <c r="Q84" s="180"/>
    </row>
    <row r="85" spans="1:17" hidden="1" x14ac:dyDescent="0.2">
      <c r="A85" s="169">
        <v>7</v>
      </c>
      <c r="B85" s="184">
        <f t="shared" si="3"/>
        <v>0</v>
      </c>
      <c r="C85" s="185">
        <f t="shared" si="3"/>
        <v>0</v>
      </c>
      <c r="D85" s="180" t="e">
        <f t="shared" ref="D85:M85" si="10">(D51/D43)*D77</f>
        <v>#DIV/0!</v>
      </c>
      <c r="E85" s="180" t="e">
        <f t="shared" si="10"/>
        <v>#DIV/0!</v>
      </c>
      <c r="F85" s="180" t="e">
        <f t="shared" si="10"/>
        <v>#DIV/0!</v>
      </c>
      <c r="G85" s="180" t="e">
        <f t="shared" si="10"/>
        <v>#DIV/0!</v>
      </c>
      <c r="H85" s="180" t="e">
        <f t="shared" si="10"/>
        <v>#DIV/0!</v>
      </c>
      <c r="I85" s="180" t="e">
        <f t="shared" si="10"/>
        <v>#DIV/0!</v>
      </c>
      <c r="J85" s="180" t="e">
        <f t="shared" si="10"/>
        <v>#DIV/0!</v>
      </c>
      <c r="K85" s="180" t="e">
        <f t="shared" si="10"/>
        <v>#DIV/0!</v>
      </c>
      <c r="L85" s="180" t="e">
        <f t="shared" si="10"/>
        <v>#DIV/0!</v>
      </c>
      <c r="M85" s="180" t="e">
        <f t="shared" si="10"/>
        <v>#DIV/0!</v>
      </c>
      <c r="N85" s="180"/>
      <c r="O85" s="180"/>
      <c r="P85" s="180"/>
      <c r="Q85" s="180"/>
    </row>
    <row r="86" spans="1:17" hidden="1" x14ac:dyDescent="0.2">
      <c r="A86" s="169">
        <v>8</v>
      </c>
      <c r="B86" s="184">
        <f t="shared" si="3"/>
        <v>0</v>
      </c>
      <c r="C86" s="185">
        <f t="shared" si="3"/>
        <v>0</v>
      </c>
      <c r="D86" s="180" t="e">
        <f t="shared" ref="D86:M86" si="11">(D52/D43)*D77</f>
        <v>#DIV/0!</v>
      </c>
      <c r="E86" s="180" t="e">
        <f t="shared" si="11"/>
        <v>#DIV/0!</v>
      </c>
      <c r="F86" s="180" t="e">
        <f t="shared" si="11"/>
        <v>#DIV/0!</v>
      </c>
      <c r="G86" s="180" t="e">
        <f t="shared" si="11"/>
        <v>#DIV/0!</v>
      </c>
      <c r="H86" s="180" t="e">
        <f t="shared" si="11"/>
        <v>#DIV/0!</v>
      </c>
      <c r="I86" s="180" t="e">
        <f t="shared" si="11"/>
        <v>#DIV/0!</v>
      </c>
      <c r="J86" s="180" t="e">
        <f t="shared" si="11"/>
        <v>#DIV/0!</v>
      </c>
      <c r="K86" s="180" t="e">
        <f t="shared" si="11"/>
        <v>#DIV/0!</v>
      </c>
      <c r="L86" s="180" t="e">
        <f t="shared" si="11"/>
        <v>#DIV/0!</v>
      </c>
      <c r="M86" s="180" t="e">
        <f t="shared" si="11"/>
        <v>#DIV/0!</v>
      </c>
      <c r="N86" s="180"/>
      <c r="O86" s="180"/>
      <c r="P86" s="180"/>
      <c r="Q86" s="180"/>
    </row>
    <row r="87" spans="1:17" hidden="1" x14ac:dyDescent="0.2">
      <c r="A87" s="169">
        <v>9</v>
      </c>
      <c r="B87" s="184">
        <f t="shared" si="3"/>
        <v>0</v>
      </c>
      <c r="C87" s="185">
        <f t="shared" si="3"/>
        <v>0</v>
      </c>
      <c r="D87" s="180" t="e">
        <f t="shared" ref="D87:M87" si="12">(D53/D43)*D77</f>
        <v>#DIV/0!</v>
      </c>
      <c r="E87" s="180" t="e">
        <f t="shared" si="12"/>
        <v>#DIV/0!</v>
      </c>
      <c r="F87" s="180" t="e">
        <f t="shared" si="12"/>
        <v>#DIV/0!</v>
      </c>
      <c r="G87" s="180" t="e">
        <f t="shared" si="12"/>
        <v>#DIV/0!</v>
      </c>
      <c r="H87" s="180" t="e">
        <f t="shared" si="12"/>
        <v>#DIV/0!</v>
      </c>
      <c r="I87" s="180" t="e">
        <f t="shared" si="12"/>
        <v>#DIV/0!</v>
      </c>
      <c r="J87" s="180" t="e">
        <f t="shared" si="12"/>
        <v>#DIV/0!</v>
      </c>
      <c r="K87" s="180" t="e">
        <f t="shared" si="12"/>
        <v>#DIV/0!</v>
      </c>
      <c r="L87" s="180" t="e">
        <f t="shared" si="12"/>
        <v>#DIV/0!</v>
      </c>
      <c r="M87" s="180" t="e">
        <f t="shared" si="12"/>
        <v>#DIV/0!</v>
      </c>
      <c r="N87" s="180"/>
      <c r="O87" s="180"/>
      <c r="P87" s="180"/>
      <c r="Q87" s="180"/>
    </row>
    <row r="88" spans="1:17" hidden="1" x14ac:dyDescent="0.2">
      <c r="A88" s="169">
        <v>10</v>
      </c>
      <c r="B88" s="184">
        <f t="shared" si="3"/>
        <v>0</v>
      </c>
      <c r="C88" s="185">
        <f t="shared" si="3"/>
        <v>0</v>
      </c>
      <c r="D88" s="180" t="e">
        <f t="shared" ref="D88:M88" si="13">(D54/D43)*D77</f>
        <v>#DIV/0!</v>
      </c>
      <c r="E88" s="180" t="e">
        <f t="shared" si="13"/>
        <v>#DIV/0!</v>
      </c>
      <c r="F88" s="180" t="e">
        <f t="shared" si="13"/>
        <v>#DIV/0!</v>
      </c>
      <c r="G88" s="180" t="e">
        <f t="shared" si="13"/>
        <v>#DIV/0!</v>
      </c>
      <c r="H88" s="180" t="e">
        <f t="shared" si="13"/>
        <v>#DIV/0!</v>
      </c>
      <c r="I88" s="180" t="e">
        <f t="shared" si="13"/>
        <v>#DIV/0!</v>
      </c>
      <c r="J88" s="180" t="e">
        <f t="shared" si="13"/>
        <v>#DIV/0!</v>
      </c>
      <c r="K88" s="180" t="e">
        <f t="shared" si="13"/>
        <v>#DIV/0!</v>
      </c>
      <c r="L88" s="180" t="e">
        <f t="shared" si="13"/>
        <v>#DIV/0!</v>
      </c>
      <c r="M88" s="180" t="e">
        <f t="shared" si="13"/>
        <v>#DIV/0!</v>
      </c>
      <c r="N88" s="180"/>
      <c r="O88" s="180"/>
      <c r="P88" s="180"/>
      <c r="Q88" s="180"/>
    </row>
    <row r="89" spans="1:17" hidden="1" x14ac:dyDescent="0.2">
      <c r="A89" s="169">
        <v>11</v>
      </c>
      <c r="B89" s="184">
        <f t="shared" si="3"/>
        <v>0</v>
      </c>
      <c r="C89" s="185">
        <f t="shared" si="3"/>
        <v>0</v>
      </c>
      <c r="D89" s="180" t="e">
        <f t="shared" ref="D89:M89" si="14">(D55/D43)*D77</f>
        <v>#DIV/0!</v>
      </c>
      <c r="E89" s="180" t="e">
        <f t="shared" si="14"/>
        <v>#DIV/0!</v>
      </c>
      <c r="F89" s="180" t="e">
        <f t="shared" si="14"/>
        <v>#DIV/0!</v>
      </c>
      <c r="G89" s="180" t="e">
        <f t="shared" si="14"/>
        <v>#DIV/0!</v>
      </c>
      <c r="H89" s="180" t="e">
        <f t="shared" si="14"/>
        <v>#DIV/0!</v>
      </c>
      <c r="I89" s="180" t="e">
        <f t="shared" si="14"/>
        <v>#DIV/0!</v>
      </c>
      <c r="J89" s="180" t="e">
        <f t="shared" si="14"/>
        <v>#DIV/0!</v>
      </c>
      <c r="K89" s="180" t="e">
        <f t="shared" si="14"/>
        <v>#DIV/0!</v>
      </c>
      <c r="L89" s="180" t="e">
        <f t="shared" si="14"/>
        <v>#DIV/0!</v>
      </c>
      <c r="M89" s="180" t="e">
        <f t="shared" si="14"/>
        <v>#DIV/0!</v>
      </c>
      <c r="N89" s="180"/>
      <c r="O89" s="180"/>
      <c r="P89" s="180"/>
      <c r="Q89" s="180"/>
    </row>
    <row r="90" spans="1:17" hidden="1" x14ac:dyDescent="0.2">
      <c r="A90" s="169">
        <v>12</v>
      </c>
      <c r="B90" s="184">
        <f t="shared" si="3"/>
        <v>0</v>
      </c>
      <c r="C90" s="185">
        <f t="shared" si="3"/>
        <v>0</v>
      </c>
      <c r="D90" s="180" t="e">
        <f t="shared" ref="D90:M90" si="15">(D56/D43)*D77</f>
        <v>#DIV/0!</v>
      </c>
      <c r="E90" s="180" t="e">
        <f t="shared" si="15"/>
        <v>#DIV/0!</v>
      </c>
      <c r="F90" s="180" t="e">
        <f t="shared" si="15"/>
        <v>#DIV/0!</v>
      </c>
      <c r="G90" s="180" t="e">
        <f t="shared" si="15"/>
        <v>#DIV/0!</v>
      </c>
      <c r="H90" s="180" t="e">
        <f t="shared" si="15"/>
        <v>#DIV/0!</v>
      </c>
      <c r="I90" s="180" t="e">
        <f t="shared" si="15"/>
        <v>#DIV/0!</v>
      </c>
      <c r="J90" s="180" t="e">
        <f t="shared" si="15"/>
        <v>#DIV/0!</v>
      </c>
      <c r="K90" s="180" t="e">
        <f t="shared" si="15"/>
        <v>#DIV/0!</v>
      </c>
      <c r="L90" s="180" t="e">
        <f t="shared" si="15"/>
        <v>#DIV/0!</v>
      </c>
      <c r="M90" s="180" t="e">
        <f t="shared" si="15"/>
        <v>#DIV/0!</v>
      </c>
      <c r="N90" s="180"/>
      <c r="O90" s="180"/>
      <c r="P90" s="180"/>
      <c r="Q90" s="180"/>
    </row>
    <row r="91" spans="1:17" hidden="1" x14ac:dyDescent="0.2">
      <c r="A91" s="169">
        <v>13</v>
      </c>
      <c r="B91" s="184">
        <f t="shared" si="3"/>
        <v>0</v>
      </c>
      <c r="C91" s="185">
        <f t="shared" si="3"/>
        <v>0</v>
      </c>
      <c r="D91" s="180" t="e">
        <f t="shared" ref="D91:M91" si="16">(D57/D43)*D77</f>
        <v>#DIV/0!</v>
      </c>
      <c r="E91" s="180" t="e">
        <f t="shared" si="16"/>
        <v>#DIV/0!</v>
      </c>
      <c r="F91" s="180" t="e">
        <f t="shared" si="16"/>
        <v>#DIV/0!</v>
      </c>
      <c r="G91" s="180" t="e">
        <f t="shared" si="16"/>
        <v>#DIV/0!</v>
      </c>
      <c r="H91" s="180" t="e">
        <f t="shared" si="16"/>
        <v>#DIV/0!</v>
      </c>
      <c r="I91" s="180" t="e">
        <f t="shared" si="16"/>
        <v>#DIV/0!</v>
      </c>
      <c r="J91" s="180" t="e">
        <f t="shared" si="16"/>
        <v>#DIV/0!</v>
      </c>
      <c r="K91" s="180" t="e">
        <f t="shared" si="16"/>
        <v>#DIV/0!</v>
      </c>
      <c r="L91" s="180" t="e">
        <f t="shared" si="16"/>
        <v>#DIV/0!</v>
      </c>
      <c r="M91" s="180" t="e">
        <f t="shared" si="16"/>
        <v>#DIV/0!</v>
      </c>
      <c r="N91" s="180"/>
      <c r="O91" s="180"/>
      <c r="P91" s="180"/>
      <c r="Q91" s="180"/>
    </row>
    <row r="92" spans="1:17" hidden="1" x14ac:dyDescent="0.2">
      <c r="A92" s="169">
        <v>14</v>
      </c>
      <c r="B92" s="184">
        <f t="shared" si="3"/>
        <v>0</v>
      </c>
      <c r="C92" s="185">
        <f t="shared" si="3"/>
        <v>0</v>
      </c>
      <c r="D92" s="180" t="e">
        <f t="shared" ref="D92:M92" si="17">(D58/D43)*D77</f>
        <v>#DIV/0!</v>
      </c>
      <c r="E92" s="180" t="e">
        <f t="shared" si="17"/>
        <v>#DIV/0!</v>
      </c>
      <c r="F92" s="180" t="e">
        <f t="shared" si="17"/>
        <v>#DIV/0!</v>
      </c>
      <c r="G92" s="180" t="e">
        <f t="shared" si="17"/>
        <v>#DIV/0!</v>
      </c>
      <c r="H92" s="180" t="e">
        <f t="shared" si="17"/>
        <v>#DIV/0!</v>
      </c>
      <c r="I92" s="180" t="e">
        <f t="shared" si="17"/>
        <v>#DIV/0!</v>
      </c>
      <c r="J92" s="180" t="e">
        <f t="shared" si="17"/>
        <v>#DIV/0!</v>
      </c>
      <c r="K92" s="180" t="e">
        <f t="shared" si="17"/>
        <v>#DIV/0!</v>
      </c>
      <c r="L92" s="180" t="e">
        <f t="shared" si="17"/>
        <v>#DIV/0!</v>
      </c>
      <c r="M92" s="180" t="e">
        <f t="shared" si="17"/>
        <v>#DIV/0!</v>
      </c>
      <c r="N92" s="180"/>
      <c r="O92" s="180"/>
      <c r="P92" s="180"/>
      <c r="Q92" s="180"/>
    </row>
    <row r="93" spans="1:17" hidden="1" x14ac:dyDescent="0.2">
      <c r="A93" s="169">
        <v>15</v>
      </c>
      <c r="B93" s="184">
        <f t="shared" si="3"/>
        <v>0</v>
      </c>
      <c r="C93" s="185">
        <f t="shared" si="3"/>
        <v>0</v>
      </c>
      <c r="D93" s="180" t="e">
        <f t="shared" ref="D93:M93" si="18">(D59/D43)*D77</f>
        <v>#DIV/0!</v>
      </c>
      <c r="E93" s="180" t="e">
        <f t="shared" si="18"/>
        <v>#DIV/0!</v>
      </c>
      <c r="F93" s="180" t="e">
        <f t="shared" si="18"/>
        <v>#DIV/0!</v>
      </c>
      <c r="G93" s="180" t="e">
        <f t="shared" si="18"/>
        <v>#DIV/0!</v>
      </c>
      <c r="H93" s="180" t="e">
        <f t="shared" si="18"/>
        <v>#DIV/0!</v>
      </c>
      <c r="I93" s="180" t="e">
        <f t="shared" si="18"/>
        <v>#DIV/0!</v>
      </c>
      <c r="J93" s="180" t="e">
        <f t="shared" si="18"/>
        <v>#DIV/0!</v>
      </c>
      <c r="K93" s="180" t="e">
        <f t="shared" si="18"/>
        <v>#DIV/0!</v>
      </c>
      <c r="L93" s="180" t="e">
        <f t="shared" si="18"/>
        <v>#DIV/0!</v>
      </c>
      <c r="M93" s="180" t="e">
        <f t="shared" si="18"/>
        <v>#DIV/0!</v>
      </c>
      <c r="N93" s="180"/>
      <c r="O93" s="180"/>
      <c r="P93" s="180"/>
      <c r="Q93" s="180"/>
    </row>
    <row r="94" spans="1:17" hidden="1" x14ac:dyDescent="0.2">
      <c r="A94" s="186">
        <v>16</v>
      </c>
      <c r="B94" s="184">
        <f t="shared" si="3"/>
        <v>0</v>
      </c>
      <c r="C94" s="187">
        <f t="shared" si="3"/>
        <v>0</v>
      </c>
      <c r="D94" s="180" t="e">
        <f t="shared" ref="D94:M94" si="19">(D60/D43)*D77</f>
        <v>#DIV/0!</v>
      </c>
      <c r="E94" s="180" t="e">
        <f t="shared" si="19"/>
        <v>#DIV/0!</v>
      </c>
      <c r="F94" s="180" t="e">
        <f t="shared" si="19"/>
        <v>#DIV/0!</v>
      </c>
      <c r="G94" s="180" t="e">
        <f t="shared" si="19"/>
        <v>#DIV/0!</v>
      </c>
      <c r="H94" s="180" t="e">
        <f t="shared" si="19"/>
        <v>#DIV/0!</v>
      </c>
      <c r="I94" s="180" t="e">
        <f t="shared" si="19"/>
        <v>#DIV/0!</v>
      </c>
      <c r="J94" s="180" t="e">
        <f t="shared" si="19"/>
        <v>#DIV/0!</v>
      </c>
      <c r="K94" s="180" t="e">
        <f t="shared" si="19"/>
        <v>#DIV/0!</v>
      </c>
      <c r="L94" s="180" t="e">
        <f t="shared" si="19"/>
        <v>#DIV/0!</v>
      </c>
      <c r="M94" s="180" t="e">
        <f t="shared" si="19"/>
        <v>#DIV/0!</v>
      </c>
      <c r="N94" s="180"/>
      <c r="O94" s="180"/>
      <c r="P94" s="180"/>
      <c r="Q94" s="180"/>
    </row>
    <row r="95" spans="1:17" hidden="1" x14ac:dyDescent="0.2">
      <c r="A95" s="169">
        <v>17</v>
      </c>
      <c r="B95" s="184">
        <f t="shared" ref="B95:C108" si="20">B27</f>
        <v>0</v>
      </c>
      <c r="C95" s="187">
        <f t="shared" si="20"/>
        <v>0</v>
      </c>
      <c r="D95" s="180" t="e">
        <f t="shared" ref="D95:M95" si="21">(D61/D43)*D77</f>
        <v>#DIV/0!</v>
      </c>
      <c r="E95" s="180" t="e">
        <f t="shared" si="21"/>
        <v>#DIV/0!</v>
      </c>
      <c r="F95" s="180" t="e">
        <f t="shared" si="21"/>
        <v>#DIV/0!</v>
      </c>
      <c r="G95" s="180" t="e">
        <f t="shared" si="21"/>
        <v>#DIV/0!</v>
      </c>
      <c r="H95" s="180" t="e">
        <f t="shared" si="21"/>
        <v>#DIV/0!</v>
      </c>
      <c r="I95" s="180" t="e">
        <f t="shared" si="21"/>
        <v>#DIV/0!</v>
      </c>
      <c r="J95" s="180" t="e">
        <f t="shared" si="21"/>
        <v>#DIV/0!</v>
      </c>
      <c r="K95" s="180" t="e">
        <f t="shared" si="21"/>
        <v>#DIV/0!</v>
      </c>
      <c r="L95" s="180" t="e">
        <f t="shared" si="21"/>
        <v>#DIV/0!</v>
      </c>
      <c r="M95" s="180" t="e">
        <f t="shared" si="21"/>
        <v>#DIV/0!</v>
      </c>
      <c r="N95" s="180"/>
      <c r="O95" s="180"/>
      <c r="P95" s="180"/>
      <c r="Q95" s="180"/>
    </row>
    <row r="96" spans="1:17" hidden="1" x14ac:dyDescent="0.2">
      <c r="A96" s="169">
        <v>18</v>
      </c>
      <c r="B96" s="184">
        <f t="shared" si="20"/>
        <v>0</v>
      </c>
      <c r="C96" s="187">
        <f t="shared" si="20"/>
        <v>0</v>
      </c>
      <c r="D96" s="180" t="e">
        <f>(D45/D43)*D62</f>
        <v>#DIV/0!</v>
      </c>
      <c r="E96" s="180" t="e">
        <f t="shared" ref="E96:M96" si="22">(E62/E43)*E77</f>
        <v>#DIV/0!</v>
      </c>
      <c r="F96" s="180" t="e">
        <f t="shared" si="22"/>
        <v>#DIV/0!</v>
      </c>
      <c r="G96" s="180" t="e">
        <f t="shared" si="22"/>
        <v>#DIV/0!</v>
      </c>
      <c r="H96" s="180" t="e">
        <f t="shared" si="22"/>
        <v>#DIV/0!</v>
      </c>
      <c r="I96" s="180" t="e">
        <f t="shared" si="22"/>
        <v>#DIV/0!</v>
      </c>
      <c r="J96" s="180" t="e">
        <f t="shared" si="22"/>
        <v>#DIV/0!</v>
      </c>
      <c r="K96" s="180" t="e">
        <f t="shared" si="22"/>
        <v>#DIV/0!</v>
      </c>
      <c r="L96" s="180" t="e">
        <f t="shared" si="22"/>
        <v>#DIV/0!</v>
      </c>
      <c r="M96" s="180" t="e">
        <f t="shared" si="22"/>
        <v>#DIV/0!</v>
      </c>
      <c r="N96" s="180"/>
      <c r="O96" s="180"/>
      <c r="P96" s="180"/>
      <c r="Q96" s="180"/>
    </row>
    <row r="97" spans="1:17" hidden="1" x14ac:dyDescent="0.2">
      <c r="A97" s="186">
        <v>19</v>
      </c>
      <c r="B97" s="184">
        <f t="shared" si="20"/>
        <v>0</v>
      </c>
      <c r="C97" s="187">
        <f t="shared" si="20"/>
        <v>0</v>
      </c>
      <c r="D97" s="180" t="e">
        <f t="shared" ref="D97:M97" si="23">(D63/D43)*D77</f>
        <v>#DIV/0!</v>
      </c>
      <c r="E97" s="180" t="e">
        <f t="shared" si="23"/>
        <v>#DIV/0!</v>
      </c>
      <c r="F97" s="180" t="e">
        <f t="shared" si="23"/>
        <v>#DIV/0!</v>
      </c>
      <c r="G97" s="180" t="e">
        <f t="shared" si="23"/>
        <v>#DIV/0!</v>
      </c>
      <c r="H97" s="180" t="e">
        <f t="shared" si="23"/>
        <v>#DIV/0!</v>
      </c>
      <c r="I97" s="180" t="e">
        <f t="shared" si="23"/>
        <v>#DIV/0!</v>
      </c>
      <c r="J97" s="180" t="e">
        <f t="shared" si="23"/>
        <v>#DIV/0!</v>
      </c>
      <c r="K97" s="180" t="e">
        <f t="shared" si="23"/>
        <v>#DIV/0!</v>
      </c>
      <c r="L97" s="180" t="e">
        <f t="shared" si="23"/>
        <v>#DIV/0!</v>
      </c>
      <c r="M97" s="180" t="e">
        <f t="shared" si="23"/>
        <v>#DIV/0!</v>
      </c>
      <c r="N97" s="180"/>
      <c r="O97" s="180"/>
      <c r="P97" s="180"/>
      <c r="Q97" s="180"/>
    </row>
    <row r="98" spans="1:17" hidden="1" x14ac:dyDescent="0.2">
      <c r="A98" s="169">
        <v>20</v>
      </c>
      <c r="B98" s="184">
        <f t="shared" si="20"/>
        <v>0</v>
      </c>
      <c r="C98" s="187">
        <f t="shared" si="20"/>
        <v>0</v>
      </c>
      <c r="D98" s="180" t="e">
        <f t="shared" ref="D98:M98" si="24">(D64/D43)*D77</f>
        <v>#DIV/0!</v>
      </c>
      <c r="E98" s="180" t="e">
        <f t="shared" si="24"/>
        <v>#DIV/0!</v>
      </c>
      <c r="F98" s="180" t="e">
        <f t="shared" si="24"/>
        <v>#DIV/0!</v>
      </c>
      <c r="G98" s="180" t="e">
        <f t="shared" si="24"/>
        <v>#DIV/0!</v>
      </c>
      <c r="H98" s="180" t="e">
        <f t="shared" si="24"/>
        <v>#DIV/0!</v>
      </c>
      <c r="I98" s="180" t="e">
        <f t="shared" si="24"/>
        <v>#DIV/0!</v>
      </c>
      <c r="J98" s="180" t="e">
        <f t="shared" si="24"/>
        <v>#DIV/0!</v>
      </c>
      <c r="K98" s="180" t="e">
        <f t="shared" si="24"/>
        <v>#DIV/0!</v>
      </c>
      <c r="L98" s="180" t="e">
        <f t="shared" si="24"/>
        <v>#DIV/0!</v>
      </c>
      <c r="M98" s="180" t="e">
        <f t="shared" si="24"/>
        <v>#DIV/0!</v>
      </c>
      <c r="N98" s="180"/>
      <c r="O98" s="180"/>
      <c r="P98" s="180"/>
      <c r="Q98" s="180"/>
    </row>
    <row r="99" spans="1:17" hidden="1" x14ac:dyDescent="0.2">
      <c r="A99" s="169">
        <v>21</v>
      </c>
      <c r="B99" s="184">
        <f t="shared" si="20"/>
        <v>0</v>
      </c>
      <c r="C99" s="187">
        <f t="shared" si="20"/>
        <v>0</v>
      </c>
      <c r="D99" s="180" t="e">
        <f t="shared" ref="D99:M99" si="25">(D65/D43)*D77</f>
        <v>#DIV/0!</v>
      </c>
      <c r="E99" s="180" t="e">
        <f t="shared" si="25"/>
        <v>#DIV/0!</v>
      </c>
      <c r="F99" s="180" t="e">
        <f t="shared" si="25"/>
        <v>#DIV/0!</v>
      </c>
      <c r="G99" s="180" t="e">
        <f t="shared" si="25"/>
        <v>#DIV/0!</v>
      </c>
      <c r="H99" s="180" t="e">
        <f t="shared" si="25"/>
        <v>#DIV/0!</v>
      </c>
      <c r="I99" s="180" t="e">
        <f t="shared" si="25"/>
        <v>#DIV/0!</v>
      </c>
      <c r="J99" s="180" t="e">
        <f t="shared" si="25"/>
        <v>#DIV/0!</v>
      </c>
      <c r="K99" s="180" t="e">
        <f t="shared" si="25"/>
        <v>#DIV/0!</v>
      </c>
      <c r="L99" s="180" t="e">
        <f t="shared" si="25"/>
        <v>#DIV/0!</v>
      </c>
      <c r="M99" s="180" t="e">
        <f t="shared" si="25"/>
        <v>#DIV/0!</v>
      </c>
      <c r="N99" s="180"/>
      <c r="O99" s="180"/>
      <c r="P99" s="180"/>
      <c r="Q99" s="180"/>
    </row>
    <row r="100" spans="1:17" hidden="1" x14ac:dyDescent="0.2">
      <c r="A100" s="186">
        <v>22</v>
      </c>
      <c r="B100" s="184">
        <f t="shared" si="20"/>
        <v>0</v>
      </c>
      <c r="C100" s="187">
        <f t="shared" si="20"/>
        <v>0</v>
      </c>
      <c r="D100" s="180" t="e">
        <f t="shared" ref="D100:M100" si="26">(D66/D43)*D77</f>
        <v>#DIV/0!</v>
      </c>
      <c r="E100" s="180" t="e">
        <f t="shared" si="26"/>
        <v>#DIV/0!</v>
      </c>
      <c r="F100" s="180" t="e">
        <f t="shared" si="26"/>
        <v>#DIV/0!</v>
      </c>
      <c r="G100" s="180" t="e">
        <f t="shared" si="26"/>
        <v>#DIV/0!</v>
      </c>
      <c r="H100" s="180" t="e">
        <f t="shared" si="26"/>
        <v>#DIV/0!</v>
      </c>
      <c r="I100" s="180" t="e">
        <f t="shared" si="26"/>
        <v>#DIV/0!</v>
      </c>
      <c r="J100" s="180" t="e">
        <f t="shared" si="26"/>
        <v>#DIV/0!</v>
      </c>
      <c r="K100" s="180" t="e">
        <f t="shared" si="26"/>
        <v>#DIV/0!</v>
      </c>
      <c r="L100" s="180" t="e">
        <f t="shared" si="26"/>
        <v>#DIV/0!</v>
      </c>
      <c r="M100" s="180" t="e">
        <f t="shared" si="26"/>
        <v>#DIV/0!</v>
      </c>
      <c r="N100" s="180"/>
      <c r="O100" s="180"/>
      <c r="P100" s="180"/>
      <c r="Q100" s="180"/>
    </row>
    <row r="101" spans="1:17" hidden="1" x14ac:dyDescent="0.2">
      <c r="A101" s="169">
        <v>23</v>
      </c>
      <c r="B101" s="184">
        <f t="shared" si="20"/>
        <v>0</v>
      </c>
      <c r="C101" s="187">
        <f t="shared" si="20"/>
        <v>0</v>
      </c>
      <c r="D101" s="180" t="e">
        <f t="shared" ref="D101:M101" si="27">(D67/D43)*D77</f>
        <v>#DIV/0!</v>
      </c>
      <c r="E101" s="180" t="e">
        <f t="shared" si="27"/>
        <v>#DIV/0!</v>
      </c>
      <c r="F101" s="180" t="e">
        <f t="shared" si="27"/>
        <v>#DIV/0!</v>
      </c>
      <c r="G101" s="180" t="e">
        <f t="shared" si="27"/>
        <v>#DIV/0!</v>
      </c>
      <c r="H101" s="180" t="e">
        <f t="shared" si="27"/>
        <v>#DIV/0!</v>
      </c>
      <c r="I101" s="180" t="e">
        <f t="shared" si="27"/>
        <v>#DIV/0!</v>
      </c>
      <c r="J101" s="180" t="e">
        <f t="shared" si="27"/>
        <v>#DIV/0!</v>
      </c>
      <c r="K101" s="180" t="e">
        <f t="shared" si="27"/>
        <v>#DIV/0!</v>
      </c>
      <c r="L101" s="180" t="e">
        <f t="shared" si="27"/>
        <v>#DIV/0!</v>
      </c>
      <c r="M101" s="180" t="e">
        <f t="shared" si="27"/>
        <v>#DIV/0!</v>
      </c>
      <c r="N101" s="180"/>
      <c r="O101" s="180"/>
      <c r="P101" s="180"/>
      <c r="Q101" s="180"/>
    </row>
    <row r="102" spans="1:17" hidden="1" x14ac:dyDescent="0.2">
      <c r="A102" s="169">
        <v>24</v>
      </c>
      <c r="B102" s="184">
        <f t="shared" si="20"/>
        <v>0</v>
      </c>
      <c r="C102" s="187">
        <f t="shared" si="20"/>
        <v>0</v>
      </c>
      <c r="D102" s="180" t="e">
        <f t="shared" ref="D102:M102" si="28">(D68/D43)*D77</f>
        <v>#DIV/0!</v>
      </c>
      <c r="E102" s="180" t="e">
        <f t="shared" si="28"/>
        <v>#DIV/0!</v>
      </c>
      <c r="F102" s="180" t="e">
        <f t="shared" si="28"/>
        <v>#DIV/0!</v>
      </c>
      <c r="G102" s="180" t="e">
        <f t="shared" si="28"/>
        <v>#DIV/0!</v>
      </c>
      <c r="H102" s="180" t="e">
        <f t="shared" si="28"/>
        <v>#DIV/0!</v>
      </c>
      <c r="I102" s="180" t="e">
        <f t="shared" si="28"/>
        <v>#DIV/0!</v>
      </c>
      <c r="J102" s="180" t="e">
        <f t="shared" si="28"/>
        <v>#DIV/0!</v>
      </c>
      <c r="K102" s="180" t="e">
        <f t="shared" si="28"/>
        <v>#DIV/0!</v>
      </c>
      <c r="L102" s="180" t="e">
        <f t="shared" si="28"/>
        <v>#DIV/0!</v>
      </c>
      <c r="M102" s="180" t="e">
        <f t="shared" si="28"/>
        <v>#DIV/0!</v>
      </c>
      <c r="N102" s="180"/>
      <c r="O102" s="180"/>
      <c r="P102" s="180"/>
      <c r="Q102" s="180"/>
    </row>
    <row r="103" spans="1:17" hidden="1" x14ac:dyDescent="0.2">
      <c r="A103" s="186">
        <v>25</v>
      </c>
      <c r="B103" s="184">
        <f t="shared" si="20"/>
        <v>0</v>
      </c>
      <c r="C103" s="187">
        <f t="shared" si="20"/>
        <v>0</v>
      </c>
      <c r="D103" s="180" t="e">
        <f t="shared" ref="D103:M103" si="29">(D69/D43)*D77</f>
        <v>#DIV/0!</v>
      </c>
      <c r="E103" s="180" t="e">
        <f t="shared" si="29"/>
        <v>#DIV/0!</v>
      </c>
      <c r="F103" s="180" t="e">
        <f t="shared" si="29"/>
        <v>#DIV/0!</v>
      </c>
      <c r="G103" s="180" t="e">
        <f t="shared" si="29"/>
        <v>#DIV/0!</v>
      </c>
      <c r="H103" s="180" t="e">
        <f t="shared" si="29"/>
        <v>#DIV/0!</v>
      </c>
      <c r="I103" s="180" t="e">
        <f t="shared" si="29"/>
        <v>#DIV/0!</v>
      </c>
      <c r="J103" s="180" t="e">
        <f t="shared" si="29"/>
        <v>#DIV/0!</v>
      </c>
      <c r="K103" s="180" t="e">
        <f t="shared" si="29"/>
        <v>#DIV/0!</v>
      </c>
      <c r="L103" s="180" t="e">
        <f t="shared" si="29"/>
        <v>#DIV/0!</v>
      </c>
      <c r="M103" s="180" t="e">
        <f t="shared" si="29"/>
        <v>#DIV/0!</v>
      </c>
      <c r="N103" s="180"/>
      <c r="O103" s="180"/>
      <c r="P103" s="180"/>
      <c r="Q103" s="180"/>
    </row>
    <row r="104" spans="1:17" hidden="1" x14ac:dyDescent="0.2">
      <c r="A104" s="169">
        <v>26</v>
      </c>
      <c r="B104" s="184">
        <f t="shared" si="20"/>
        <v>0</v>
      </c>
      <c r="C104" s="187">
        <f t="shared" si="20"/>
        <v>0</v>
      </c>
      <c r="D104" s="180" t="e">
        <f t="shared" ref="D104:M104" si="30">(D70/D43)*D77</f>
        <v>#DIV/0!</v>
      </c>
      <c r="E104" s="180" t="e">
        <f t="shared" si="30"/>
        <v>#DIV/0!</v>
      </c>
      <c r="F104" s="180" t="e">
        <f t="shared" si="30"/>
        <v>#DIV/0!</v>
      </c>
      <c r="G104" s="180" t="e">
        <f t="shared" si="30"/>
        <v>#DIV/0!</v>
      </c>
      <c r="H104" s="180" t="e">
        <f t="shared" si="30"/>
        <v>#DIV/0!</v>
      </c>
      <c r="I104" s="180" t="e">
        <f t="shared" si="30"/>
        <v>#DIV/0!</v>
      </c>
      <c r="J104" s="180" t="e">
        <f t="shared" si="30"/>
        <v>#DIV/0!</v>
      </c>
      <c r="K104" s="180" t="e">
        <f t="shared" si="30"/>
        <v>#DIV/0!</v>
      </c>
      <c r="L104" s="180" t="e">
        <f t="shared" si="30"/>
        <v>#DIV/0!</v>
      </c>
      <c r="M104" s="180" t="e">
        <f t="shared" si="30"/>
        <v>#DIV/0!</v>
      </c>
      <c r="N104" s="180"/>
      <c r="O104" s="180"/>
      <c r="P104" s="180"/>
      <c r="Q104" s="180"/>
    </row>
    <row r="105" spans="1:17" hidden="1" x14ac:dyDescent="0.2">
      <c r="A105" s="169">
        <v>27</v>
      </c>
      <c r="B105" s="184">
        <f t="shared" si="20"/>
        <v>0</v>
      </c>
      <c r="C105" s="187">
        <f t="shared" si="20"/>
        <v>0</v>
      </c>
      <c r="D105" s="180" t="e">
        <f t="shared" ref="D105:M105" si="31">(D71/D43)*D77</f>
        <v>#DIV/0!</v>
      </c>
      <c r="E105" s="180" t="e">
        <f t="shared" si="31"/>
        <v>#DIV/0!</v>
      </c>
      <c r="F105" s="180" t="e">
        <f t="shared" si="31"/>
        <v>#DIV/0!</v>
      </c>
      <c r="G105" s="180" t="e">
        <f t="shared" si="31"/>
        <v>#DIV/0!</v>
      </c>
      <c r="H105" s="180" t="e">
        <f t="shared" si="31"/>
        <v>#DIV/0!</v>
      </c>
      <c r="I105" s="180" t="e">
        <f t="shared" si="31"/>
        <v>#DIV/0!</v>
      </c>
      <c r="J105" s="180" t="e">
        <f t="shared" si="31"/>
        <v>#DIV/0!</v>
      </c>
      <c r="K105" s="180" t="e">
        <f t="shared" si="31"/>
        <v>#DIV/0!</v>
      </c>
      <c r="L105" s="180" t="e">
        <f t="shared" si="31"/>
        <v>#DIV/0!</v>
      </c>
      <c r="M105" s="180" t="e">
        <f t="shared" si="31"/>
        <v>#DIV/0!</v>
      </c>
      <c r="N105" s="180"/>
      <c r="O105" s="180"/>
      <c r="P105" s="180"/>
      <c r="Q105" s="180"/>
    </row>
    <row r="106" spans="1:17" hidden="1" x14ac:dyDescent="0.2">
      <c r="A106" s="186">
        <v>28</v>
      </c>
      <c r="B106" s="184">
        <f t="shared" si="20"/>
        <v>0</v>
      </c>
      <c r="C106" s="187">
        <f t="shared" si="20"/>
        <v>0</v>
      </c>
      <c r="D106" s="180" t="e">
        <f t="shared" ref="D106:M106" si="32">(D72/D43)*D77</f>
        <v>#DIV/0!</v>
      </c>
      <c r="E106" s="180" t="e">
        <f t="shared" si="32"/>
        <v>#DIV/0!</v>
      </c>
      <c r="F106" s="180" t="e">
        <f t="shared" si="32"/>
        <v>#DIV/0!</v>
      </c>
      <c r="G106" s="180" t="e">
        <f t="shared" si="32"/>
        <v>#DIV/0!</v>
      </c>
      <c r="H106" s="180" t="e">
        <f t="shared" si="32"/>
        <v>#DIV/0!</v>
      </c>
      <c r="I106" s="180" t="e">
        <f t="shared" si="32"/>
        <v>#DIV/0!</v>
      </c>
      <c r="J106" s="180" t="e">
        <f t="shared" si="32"/>
        <v>#DIV/0!</v>
      </c>
      <c r="K106" s="180" t="e">
        <f t="shared" si="32"/>
        <v>#DIV/0!</v>
      </c>
      <c r="L106" s="180" t="e">
        <f t="shared" si="32"/>
        <v>#DIV/0!</v>
      </c>
      <c r="M106" s="180" t="e">
        <f t="shared" si="32"/>
        <v>#DIV/0!</v>
      </c>
      <c r="N106" s="180"/>
      <c r="O106" s="180"/>
      <c r="P106" s="180"/>
      <c r="Q106" s="180"/>
    </row>
    <row r="107" spans="1:17" hidden="1" x14ac:dyDescent="0.2">
      <c r="A107" s="169">
        <v>29</v>
      </c>
      <c r="B107" s="184">
        <f t="shared" si="20"/>
        <v>0</v>
      </c>
      <c r="C107" s="187">
        <f t="shared" si="20"/>
        <v>0</v>
      </c>
      <c r="D107" s="180" t="e">
        <f t="shared" ref="D107:M107" si="33">(D73/D43)*D77</f>
        <v>#DIV/0!</v>
      </c>
      <c r="E107" s="180" t="e">
        <f t="shared" si="33"/>
        <v>#DIV/0!</v>
      </c>
      <c r="F107" s="180" t="e">
        <f t="shared" si="33"/>
        <v>#DIV/0!</v>
      </c>
      <c r="G107" s="180" t="e">
        <f t="shared" si="33"/>
        <v>#DIV/0!</v>
      </c>
      <c r="H107" s="180" t="e">
        <f t="shared" si="33"/>
        <v>#DIV/0!</v>
      </c>
      <c r="I107" s="180" t="e">
        <f t="shared" si="33"/>
        <v>#DIV/0!</v>
      </c>
      <c r="J107" s="180" t="e">
        <f t="shared" si="33"/>
        <v>#DIV/0!</v>
      </c>
      <c r="K107" s="180" t="e">
        <f t="shared" si="33"/>
        <v>#DIV/0!</v>
      </c>
      <c r="L107" s="180" t="e">
        <f t="shared" si="33"/>
        <v>#DIV/0!</v>
      </c>
      <c r="M107" s="180" t="e">
        <f t="shared" si="33"/>
        <v>#DIV/0!</v>
      </c>
      <c r="N107" s="180"/>
      <c r="O107" s="180"/>
      <c r="P107" s="180"/>
      <c r="Q107" s="180"/>
    </row>
    <row r="108" spans="1:17" hidden="1" x14ac:dyDescent="0.2">
      <c r="A108" s="169">
        <v>30</v>
      </c>
      <c r="B108" s="184">
        <f t="shared" si="20"/>
        <v>0</v>
      </c>
      <c r="C108" s="187">
        <f t="shared" si="20"/>
        <v>0</v>
      </c>
      <c r="D108" s="180" t="e">
        <f t="shared" ref="D108:M108" si="34">(D74/D43)*D77</f>
        <v>#DIV/0!</v>
      </c>
      <c r="E108" s="180" t="e">
        <f t="shared" si="34"/>
        <v>#DIV/0!</v>
      </c>
      <c r="F108" s="180" t="e">
        <f t="shared" si="34"/>
        <v>#DIV/0!</v>
      </c>
      <c r="G108" s="180" t="e">
        <f t="shared" si="34"/>
        <v>#DIV/0!</v>
      </c>
      <c r="H108" s="180" t="e">
        <f t="shared" si="34"/>
        <v>#DIV/0!</v>
      </c>
      <c r="I108" s="180" t="e">
        <f t="shared" si="34"/>
        <v>#DIV/0!</v>
      </c>
      <c r="J108" s="180" t="e">
        <f t="shared" si="34"/>
        <v>#DIV/0!</v>
      </c>
      <c r="K108" s="180" t="e">
        <f t="shared" si="34"/>
        <v>#DIV/0!</v>
      </c>
      <c r="L108" s="180" t="e">
        <f t="shared" si="34"/>
        <v>#DIV/0!</v>
      </c>
      <c r="M108" s="180" t="e">
        <f t="shared" si="34"/>
        <v>#DIV/0!</v>
      </c>
      <c r="N108" s="180"/>
      <c r="O108" s="180"/>
      <c r="P108" s="180"/>
      <c r="Q108" s="180"/>
    </row>
    <row r="109" spans="1:17" hidden="1" x14ac:dyDescent="0.2">
      <c r="H109" s="166"/>
    </row>
    <row r="110" spans="1:17" hidden="1" x14ac:dyDescent="0.2">
      <c r="H110" s="166"/>
    </row>
    <row r="111" spans="1:17" hidden="1" x14ac:dyDescent="0.2">
      <c r="H111" s="166"/>
    </row>
    <row r="112" spans="1:17" x14ac:dyDescent="0.2">
      <c r="C112" s="190"/>
      <c r="D112" s="191" t="s">
        <v>33</v>
      </c>
      <c r="E112" s="191" t="s">
        <v>34</v>
      </c>
      <c r="F112" s="191" t="s">
        <v>35</v>
      </c>
      <c r="G112" s="191" t="s">
        <v>37</v>
      </c>
      <c r="H112" s="191" t="s">
        <v>38</v>
      </c>
      <c r="I112" s="191" t="s">
        <v>144</v>
      </c>
      <c r="J112" s="191" t="s">
        <v>145</v>
      </c>
      <c r="K112" s="191" t="s">
        <v>146</v>
      </c>
      <c r="L112" s="191" t="s">
        <v>147</v>
      </c>
      <c r="M112" s="191" t="s">
        <v>148</v>
      </c>
      <c r="N112" s="271"/>
      <c r="O112" s="200"/>
      <c r="P112" s="200"/>
      <c r="Q112" s="200"/>
    </row>
    <row r="113" spans="1:17" x14ac:dyDescent="0.2">
      <c r="A113" s="449" t="s">
        <v>208</v>
      </c>
      <c r="B113" s="450"/>
      <c r="C113" s="171" t="s">
        <v>254</v>
      </c>
      <c r="D113" s="192" t="str">
        <f>IF(ISERR(D77),"",IF(D77&gt;0,D77,""))</f>
        <v/>
      </c>
      <c r="E113" s="192" t="str">
        <f t="shared" ref="E113:N113" si="35">IF(ISERR(E77),"",IF(E77&gt;0,E77,""))</f>
        <v/>
      </c>
      <c r="F113" s="192" t="str">
        <f t="shared" si="35"/>
        <v/>
      </c>
      <c r="G113" s="192" t="str">
        <f t="shared" si="35"/>
        <v/>
      </c>
      <c r="H113" s="192" t="str">
        <f t="shared" si="35"/>
        <v/>
      </c>
      <c r="I113" s="192" t="str">
        <f>IF(ISERR(I77),"",IF(I77&gt;0,I77,""))</f>
        <v/>
      </c>
      <c r="J113" s="192" t="str">
        <f t="shared" si="35"/>
        <v/>
      </c>
      <c r="K113" s="192" t="str">
        <f>IF(ISERR(K77),"",IF(K77&gt;0,K77,""))</f>
        <v/>
      </c>
      <c r="L113" s="192" t="str">
        <f t="shared" si="35"/>
        <v/>
      </c>
      <c r="M113" s="192" t="str">
        <f t="shared" si="35"/>
        <v/>
      </c>
      <c r="N113" s="269" t="str">
        <f t="shared" si="35"/>
        <v/>
      </c>
      <c r="O113" s="198"/>
      <c r="P113" s="198"/>
      <c r="Q113" s="198"/>
    </row>
    <row r="114" spans="1:17" x14ac:dyDescent="0.2">
      <c r="A114" s="449"/>
      <c r="B114" s="450"/>
      <c r="C114" s="171" t="s">
        <v>252</v>
      </c>
      <c r="D114" s="192" t="str">
        <f t="shared" ref="D114:N114" si="36">IFERROR(AVERAGEIF(D79:D108,"&lt;&gt;0"),"")</f>
        <v/>
      </c>
      <c r="E114" s="192" t="str">
        <f t="shared" si="36"/>
        <v/>
      </c>
      <c r="F114" s="192" t="str">
        <f t="shared" si="36"/>
        <v/>
      </c>
      <c r="G114" s="192" t="str">
        <f t="shared" si="36"/>
        <v/>
      </c>
      <c r="H114" s="192" t="str">
        <f t="shared" si="36"/>
        <v/>
      </c>
      <c r="I114" s="192" t="str">
        <f t="shared" si="36"/>
        <v/>
      </c>
      <c r="J114" s="192" t="str">
        <f t="shared" si="36"/>
        <v/>
      </c>
      <c r="K114" s="192" t="str">
        <f t="shared" si="36"/>
        <v/>
      </c>
      <c r="L114" s="192" t="str">
        <f t="shared" si="36"/>
        <v/>
      </c>
      <c r="M114" s="192" t="str">
        <f t="shared" si="36"/>
        <v/>
      </c>
      <c r="N114" s="269" t="str">
        <f t="shared" si="36"/>
        <v/>
      </c>
      <c r="O114" s="198"/>
      <c r="P114" s="198"/>
      <c r="Q114" s="198"/>
    </row>
    <row r="115" spans="1:17" x14ac:dyDescent="0.2">
      <c r="A115" s="449"/>
      <c r="B115" s="450"/>
      <c r="C115" s="171" t="s">
        <v>253</v>
      </c>
      <c r="D115" s="170" t="str">
        <f>IF(ISERR(D77),"",IF(COUNTIF(D79:D108,"&gt;="&amp;0.6*D113)&gt;0,COUNTIF(D79:D108,"&gt;="&amp;0.6*D113),""))</f>
        <v/>
      </c>
      <c r="E115" s="170" t="str">
        <f t="shared" ref="E115:N115" si="37">IF(ISERR(E77),"",IF(COUNTIF(E79:E108,"&gt;="&amp;0.6*E113)&gt;0,COUNTIF(E79:E108,"&gt;="&amp;0.6*E113),""))</f>
        <v/>
      </c>
      <c r="F115" s="170" t="str">
        <f t="shared" si="37"/>
        <v/>
      </c>
      <c r="G115" s="170" t="str">
        <f t="shared" si="37"/>
        <v/>
      </c>
      <c r="H115" s="170" t="str">
        <f t="shared" si="37"/>
        <v/>
      </c>
      <c r="I115" s="170" t="str">
        <f t="shared" si="37"/>
        <v/>
      </c>
      <c r="J115" s="170" t="str">
        <f t="shared" si="37"/>
        <v/>
      </c>
      <c r="K115" s="170" t="str">
        <f t="shared" si="37"/>
        <v/>
      </c>
      <c r="L115" s="170" t="str">
        <f t="shared" si="37"/>
        <v/>
      </c>
      <c r="M115" s="170" t="str">
        <f t="shared" si="37"/>
        <v/>
      </c>
      <c r="N115" s="270" t="str">
        <f t="shared" si="37"/>
        <v/>
      </c>
      <c r="O115" s="199"/>
      <c r="P115" s="199"/>
      <c r="Q115" s="199"/>
    </row>
    <row r="116" spans="1:17" hidden="1" x14ac:dyDescent="0.2"/>
    <row r="117" spans="1:17" ht="42.75" customHeight="1" x14ac:dyDescent="0.2"/>
    <row r="118" spans="1:17" ht="24.75" customHeight="1" x14ac:dyDescent="0.2"/>
    <row r="119" spans="1:17" ht="38.25" customHeight="1" x14ac:dyDescent="0.2">
      <c r="E119" s="167" t="str">
        <f>IFERROR(G114,0)</f>
        <v/>
      </c>
    </row>
  </sheetData>
  <sheetProtection password="8D19" sheet="1" selectLockedCells="1"/>
  <mergeCells count="9">
    <mergeCell ref="A113:B115"/>
    <mergeCell ref="A1:H1"/>
    <mergeCell ref="A3:H3"/>
    <mergeCell ref="A4:H4"/>
    <mergeCell ref="A7:C7"/>
    <mergeCell ref="A8:C8"/>
    <mergeCell ref="A9:C9"/>
    <mergeCell ref="A2:H2"/>
    <mergeCell ref="A6:C6"/>
  </mergeCells>
  <dataValidations count="2">
    <dataValidation type="list" allowBlank="1" showInputMessage="1" showErrorMessage="1" sqref="D7:M7" xr:uid="{00000000-0002-0000-0300-000000000000}">
      <formula1>$N$6:$N$25</formula1>
    </dataValidation>
    <dataValidation type="list" allowBlank="1" showInputMessage="1" showErrorMessage="1" sqref="D8:M8" xr:uid="{00000000-0002-0000-0300-000001000000}">
      <formula1>$O$7:$O$16</formula1>
    </dataValidation>
  </dataValidations>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19"/>
  <sheetViews>
    <sheetView showGridLines="0" view="pageBreakPreview" topLeftCell="A4" zoomScale="80" zoomScaleNormal="115" zoomScaleSheetLayoutView="80" workbookViewId="0">
      <selection activeCell="C19" sqref="C19"/>
    </sheetView>
  </sheetViews>
  <sheetFormatPr defaultRowHeight="12.75" x14ac:dyDescent="0.2"/>
  <cols>
    <col min="1" max="1" width="3.42578125" style="166" customWidth="1"/>
    <col min="2" max="2" width="9.5703125" style="167" customWidth="1"/>
    <col min="3" max="3" width="33.42578125" style="166" bestFit="1" customWidth="1"/>
    <col min="4" max="8" width="18.7109375" style="167" customWidth="1"/>
    <col min="9" max="13" width="18.7109375" style="166" customWidth="1"/>
    <col min="14" max="14" width="12.7109375" style="166" customWidth="1"/>
    <col min="15" max="15" width="7.5703125" style="166" customWidth="1"/>
    <col min="16" max="28" width="9.140625" style="166" customWidth="1"/>
    <col min="29" max="16384" width="9.140625" style="166"/>
  </cols>
  <sheetData>
    <row r="1" spans="1:28" ht="18.75" x14ac:dyDescent="0.25">
      <c r="A1" s="443">
        <f>'Result Statistics'!C9</f>
        <v>0</v>
      </c>
      <c r="B1" s="443"/>
      <c r="C1" s="443"/>
      <c r="D1" s="443"/>
      <c r="E1" s="443"/>
      <c r="F1" s="443"/>
      <c r="G1" s="443"/>
      <c r="H1" s="443"/>
      <c r="I1" s="202"/>
      <c r="J1" s="202"/>
      <c r="K1" s="202"/>
      <c r="L1" s="202"/>
      <c r="M1" s="202"/>
    </row>
    <row r="2" spans="1:28" ht="18.75" x14ac:dyDescent="0.25">
      <c r="A2" s="447">
        <f>'CAR-CS'!A28:O28</f>
        <v>0</v>
      </c>
      <c r="B2" s="447"/>
      <c r="C2" s="447"/>
      <c r="D2" s="447"/>
      <c r="E2" s="447"/>
      <c r="F2" s="447"/>
      <c r="G2" s="447"/>
      <c r="H2" s="447"/>
      <c r="I2" s="202"/>
      <c r="J2" s="202"/>
      <c r="K2" s="202"/>
      <c r="L2" s="202"/>
      <c r="M2" s="202"/>
    </row>
    <row r="3" spans="1:28" x14ac:dyDescent="0.2">
      <c r="A3" s="444" t="s">
        <v>227</v>
      </c>
      <c r="B3" s="444"/>
      <c r="C3" s="444"/>
      <c r="D3" s="444"/>
      <c r="E3" s="444"/>
      <c r="F3" s="444"/>
      <c r="G3" s="444"/>
      <c r="H3" s="444"/>
      <c r="I3" s="203"/>
      <c r="J3" s="203"/>
      <c r="K3" s="203"/>
      <c r="L3" s="203"/>
      <c r="M3" s="203"/>
    </row>
    <row r="4" spans="1:28" x14ac:dyDescent="0.2">
      <c r="A4" s="445">
        <f>'CAR-CS'!A24:O24</f>
        <v>0</v>
      </c>
      <c r="B4" s="445"/>
      <c r="C4" s="445"/>
      <c r="D4" s="445"/>
      <c r="E4" s="445"/>
      <c r="F4" s="445"/>
      <c r="G4" s="445"/>
      <c r="H4" s="445"/>
      <c r="I4" s="204"/>
      <c r="J4" s="204"/>
      <c r="K4" s="204"/>
      <c r="L4" s="204"/>
      <c r="M4" s="204"/>
    </row>
    <row r="5" spans="1:28" x14ac:dyDescent="0.2">
      <c r="A5" s="166" t="s">
        <v>36</v>
      </c>
      <c r="B5" s="167" t="s">
        <v>36</v>
      </c>
      <c r="C5" s="168" t="s">
        <v>36</v>
      </c>
      <c r="I5" s="167"/>
      <c r="N5" s="196"/>
      <c r="O5" s="196"/>
      <c r="P5" s="197"/>
      <c r="Q5" s="179"/>
      <c r="R5" s="179"/>
      <c r="S5" s="179"/>
      <c r="T5" s="179"/>
      <c r="U5" s="179"/>
      <c r="V5" s="179"/>
      <c r="W5" s="179"/>
      <c r="X5" s="179"/>
      <c r="Y5" s="179"/>
      <c r="Z5" s="179"/>
      <c r="AA5" s="179"/>
      <c r="AB5" s="179"/>
    </row>
    <row r="6" spans="1:28" x14ac:dyDescent="0.2">
      <c r="A6" s="446" t="s">
        <v>241</v>
      </c>
      <c r="B6" s="446"/>
      <c r="C6" s="446"/>
      <c r="D6" s="173"/>
      <c r="I6" s="167"/>
      <c r="N6" s="207" t="s">
        <v>242</v>
      </c>
      <c r="O6" s="207"/>
      <c r="P6" s="208"/>
      <c r="Q6" s="179"/>
      <c r="R6" s="179"/>
      <c r="S6" s="179"/>
      <c r="T6" s="179"/>
      <c r="U6" s="179"/>
      <c r="V6" s="179"/>
      <c r="W6" s="179"/>
      <c r="X6" s="179"/>
      <c r="Y6" s="179"/>
      <c r="Z6" s="179"/>
      <c r="AA6" s="179"/>
      <c r="AB6" s="179"/>
    </row>
    <row r="7" spans="1:28" x14ac:dyDescent="0.2">
      <c r="A7" s="451" t="s">
        <v>229</v>
      </c>
      <c r="B7" s="452"/>
      <c r="C7" s="453"/>
      <c r="D7" s="173"/>
      <c r="E7" s="173"/>
      <c r="F7" s="173"/>
      <c r="G7" s="173"/>
      <c r="H7" s="173"/>
      <c r="I7" s="173"/>
      <c r="J7" s="173"/>
      <c r="K7" s="173"/>
      <c r="L7" s="173"/>
      <c r="M7" s="173"/>
      <c r="N7" s="201" t="s">
        <v>218</v>
      </c>
      <c r="O7" s="272" t="s">
        <v>33</v>
      </c>
      <c r="P7" s="208"/>
      <c r="Q7" s="197"/>
      <c r="R7" s="179"/>
      <c r="S7" s="179"/>
      <c r="T7" s="179"/>
      <c r="U7" s="179"/>
      <c r="V7" s="179"/>
      <c r="W7" s="179"/>
      <c r="X7" s="179"/>
      <c r="Y7" s="179"/>
      <c r="Z7" s="179"/>
      <c r="AA7" s="179"/>
      <c r="AB7" s="179"/>
    </row>
    <row r="8" spans="1:28" x14ac:dyDescent="0.2">
      <c r="A8" s="451" t="s">
        <v>250</v>
      </c>
      <c r="B8" s="452"/>
      <c r="C8" s="453"/>
      <c r="D8" s="173"/>
      <c r="E8" s="173"/>
      <c r="F8" s="173"/>
      <c r="G8" s="173"/>
      <c r="H8" s="173"/>
      <c r="I8" s="173"/>
      <c r="J8" s="173"/>
      <c r="K8" s="173"/>
      <c r="L8" s="173"/>
      <c r="M8" s="173"/>
      <c r="N8" s="201" t="s">
        <v>217</v>
      </c>
      <c r="O8" s="272" t="s">
        <v>34</v>
      </c>
      <c r="P8" s="208"/>
      <c r="Q8" s="197"/>
      <c r="R8" s="179"/>
      <c r="S8" s="179"/>
      <c r="T8" s="179"/>
      <c r="U8" s="179"/>
      <c r="V8" s="179"/>
      <c r="W8" s="179"/>
      <c r="X8" s="179"/>
      <c r="Y8" s="179"/>
      <c r="Z8" s="179"/>
      <c r="AA8" s="179"/>
      <c r="AB8" s="179"/>
    </row>
    <row r="9" spans="1:28" x14ac:dyDescent="0.2">
      <c r="A9" s="451" t="s">
        <v>230</v>
      </c>
      <c r="B9" s="452"/>
      <c r="C9" s="453"/>
      <c r="D9" s="173"/>
      <c r="E9" s="173"/>
      <c r="F9" s="173"/>
      <c r="G9" s="173"/>
      <c r="H9" s="173"/>
      <c r="I9" s="173"/>
      <c r="J9" s="173"/>
      <c r="K9" s="173"/>
      <c r="L9" s="173"/>
      <c r="M9" s="173"/>
      <c r="N9" s="201" t="s">
        <v>233</v>
      </c>
      <c r="O9" s="272" t="s">
        <v>35</v>
      </c>
      <c r="P9" s="208"/>
      <c r="Q9" s="197"/>
      <c r="R9" s="179"/>
      <c r="S9" s="179"/>
      <c r="T9" s="179"/>
      <c r="U9" s="179"/>
      <c r="V9" s="179"/>
      <c r="W9" s="179"/>
      <c r="X9" s="179"/>
      <c r="Y9" s="179"/>
      <c r="Z9" s="179"/>
      <c r="AA9" s="179"/>
      <c r="AB9" s="179"/>
    </row>
    <row r="10" spans="1:28" x14ac:dyDescent="0.2">
      <c r="A10" s="193" t="s">
        <v>211</v>
      </c>
      <c r="B10" s="193" t="s">
        <v>210</v>
      </c>
      <c r="C10" s="193" t="s">
        <v>209</v>
      </c>
      <c r="D10" s="194"/>
      <c r="E10" s="194"/>
      <c r="F10" s="194"/>
      <c r="G10" s="194"/>
      <c r="H10" s="194"/>
      <c r="I10" s="194"/>
      <c r="J10" s="195"/>
      <c r="K10" s="195"/>
      <c r="L10" s="195"/>
      <c r="M10" s="195"/>
      <c r="N10" s="201" t="s">
        <v>216</v>
      </c>
      <c r="O10" s="272" t="s">
        <v>37</v>
      </c>
      <c r="P10" s="208"/>
      <c r="Q10" s="197"/>
      <c r="R10" s="179"/>
      <c r="S10" s="179"/>
      <c r="T10" s="179"/>
      <c r="U10" s="179"/>
      <c r="V10" s="179"/>
      <c r="W10" s="179"/>
      <c r="X10" s="179"/>
      <c r="Y10" s="179"/>
      <c r="Z10" s="179"/>
      <c r="AA10" s="179"/>
      <c r="AB10" s="179"/>
    </row>
    <row r="11" spans="1:28" ht="12.75" customHeight="1" x14ac:dyDescent="0.2">
      <c r="A11" s="169">
        <v>1</v>
      </c>
      <c r="B11" s="174"/>
      <c r="C11" s="175"/>
      <c r="D11" s="176"/>
      <c r="E11" s="176"/>
      <c r="F11" s="176"/>
      <c r="G11" s="176"/>
      <c r="H11" s="176"/>
      <c r="I11" s="176"/>
      <c r="J11" s="176"/>
      <c r="K11" s="176"/>
      <c r="L11" s="176"/>
      <c r="M11" s="176"/>
      <c r="N11" s="201" t="s">
        <v>225</v>
      </c>
      <c r="O11" s="272" t="s">
        <v>38</v>
      </c>
      <c r="P11" s="208"/>
      <c r="Q11" s="197"/>
      <c r="R11" s="179"/>
      <c r="S11" s="179"/>
      <c r="T11" s="179"/>
      <c r="U11" s="179"/>
      <c r="V11" s="179"/>
      <c r="W11" s="179"/>
      <c r="X11" s="179"/>
      <c r="Y11" s="179"/>
      <c r="Z11" s="179"/>
      <c r="AA11" s="179"/>
      <c r="AB11" s="179"/>
    </row>
    <row r="12" spans="1:28" ht="12.75" customHeight="1" x14ac:dyDescent="0.2">
      <c r="A12" s="169">
        <v>2</v>
      </c>
      <c r="B12" s="174"/>
      <c r="C12" s="175"/>
      <c r="D12" s="176"/>
      <c r="E12" s="176"/>
      <c r="F12" s="176"/>
      <c r="G12" s="176"/>
      <c r="H12" s="176"/>
      <c r="I12" s="176"/>
      <c r="J12" s="176"/>
      <c r="K12" s="176"/>
      <c r="L12" s="176"/>
      <c r="M12" s="176"/>
      <c r="N12" s="201" t="s">
        <v>224</v>
      </c>
      <c r="O12" s="272" t="s">
        <v>144</v>
      </c>
      <c r="P12" s="208"/>
      <c r="Q12" s="197"/>
      <c r="R12" s="179"/>
      <c r="S12" s="179"/>
      <c r="T12" s="179"/>
      <c r="U12" s="179"/>
      <c r="V12" s="179"/>
      <c r="W12" s="179"/>
      <c r="X12" s="179"/>
      <c r="Y12" s="179"/>
      <c r="Z12" s="179"/>
      <c r="AA12" s="179"/>
      <c r="AB12" s="179"/>
    </row>
    <row r="13" spans="1:28" ht="12.75" customHeight="1" x14ac:dyDescent="0.2">
      <c r="A13" s="169">
        <v>3</v>
      </c>
      <c r="B13" s="174"/>
      <c r="C13" s="175"/>
      <c r="D13" s="176"/>
      <c r="E13" s="176"/>
      <c r="F13" s="176"/>
      <c r="G13" s="176"/>
      <c r="H13" s="176"/>
      <c r="I13" s="176"/>
      <c r="J13" s="176"/>
      <c r="K13" s="176"/>
      <c r="L13" s="176"/>
      <c r="M13" s="176"/>
      <c r="N13" s="201" t="s">
        <v>214</v>
      </c>
      <c r="O13" s="272" t="s">
        <v>145</v>
      </c>
      <c r="P13" s="208"/>
      <c r="Q13" s="197"/>
      <c r="R13" s="179"/>
      <c r="S13" s="179"/>
      <c r="T13" s="179"/>
      <c r="U13" s="179"/>
      <c r="V13" s="179"/>
      <c r="W13" s="179"/>
      <c r="X13" s="179"/>
      <c r="Y13" s="179"/>
      <c r="Z13" s="179"/>
      <c r="AA13" s="179"/>
      <c r="AB13" s="179"/>
    </row>
    <row r="14" spans="1:28" ht="12.75" customHeight="1" x14ac:dyDescent="0.2">
      <c r="A14" s="169">
        <v>4</v>
      </c>
      <c r="B14" s="177"/>
      <c r="C14" s="175"/>
      <c r="D14" s="176"/>
      <c r="E14" s="176"/>
      <c r="F14" s="176"/>
      <c r="G14" s="176"/>
      <c r="H14" s="176"/>
      <c r="I14" s="176"/>
      <c r="J14" s="176"/>
      <c r="K14" s="176"/>
      <c r="L14" s="176"/>
      <c r="M14" s="176"/>
      <c r="N14" s="201" t="s">
        <v>223</v>
      </c>
      <c r="O14" s="272" t="s">
        <v>146</v>
      </c>
      <c r="P14" s="208"/>
      <c r="Q14" s="197"/>
      <c r="R14" s="179"/>
      <c r="S14" s="179"/>
      <c r="T14" s="179"/>
      <c r="U14" s="179"/>
      <c r="V14" s="179"/>
      <c r="W14" s="179"/>
      <c r="X14" s="179"/>
      <c r="Y14" s="179"/>
      <c r="Z14" s="179"/>
      <c r="AA14" s="179"/>
      <c r="AB14" s="179"/>
    </row>
    <row r="15" spans="1:28" ht="12.75" customHeight="1" x14ac:dyDescent="0.2">
      <c r="A15" s="169">
        <v>5</v>
      </c>
      <c r="B15" s="174"/>
      <c r="C15" s="175"/>
      <c r="D15" s="176"/>
      <c r="E15" s="176"/>
      <c r="F15" s="176"/>
      <c r="G15" s="176"/>
      <c r="H15" s="176"/>
      <c r="I15" s="176"/>
      <c r="J15" s="176"/>
      <c r="K15" s="176"/>
      <c r="L15" s="176"/>
      <c r="M15" s="176"/>
      <c r="N15" s="201" t="s">
        <v>220</v>
      </c>
      <c r="O15" s="272" t="s">
        <v>147</v>
      </c>
      <c r="P15" s="208"/>
      <c r="Q15" s="197"/>
      <c r="R15" s="179"/>
      <c r="S15" s="179"/>
      <c r="T15" s="179"/>
      <c r="U15" s="179"/>
      <c r="V15" s="179"/>
      <c r="W15" s="179"/>
      <c r="X15" s="179"/>
      <c r="Y15" s="179"/>
      <c r="Z15" s="179"/>
      <c r="AA15" s="179"/>
      <c r="AB15" s="179"/>
    </row>
    <row r="16" spans="1:28" ht="12.75" customHeight="1" x14ac:dyDescent="0.2">
      <c r="A16" s="169">
        <v>6</v>
      </c>
      <c r="B16" s="174"/>
      <c r="C16" s="175"/>
      <c r="D16" s="176"/>
      <c r="E16" s="176"/>
      <c r="F16" s="176"/>
      <c r="G16" s="176"/>
      <c r="H16" s="176"/>
      <c r="I16" s="176"/>
      <c r="J16" s="176"/>
      <c r="K16" s="176"/>
      <c r="L16" s="176"/>
      <c r="M16" s="176"/>
      <c r="N16" s="201" t="s">
        <v>219</v>
      </c>
      <c r="O16" s="272" t="s">
        <v>148</v>
      </c>
      <c r="P16" s="208"/>
      <c r="Q16" s="197"/>
      <c r="R16" s="179"/>
      <c r="S16" s="179"/>
      <c r="T16" s="179"/>
      <c r="U16" s="179"/>
      <c r="V16" s="179"/>
      <c r="W16" s="179"/>
      <c r="X16" s="179"/>
      <c r="Y16" s="179"/>
      <c r="Z16" s="179"/>
      <c r="AA16" s="179"/>
      <c r="AB16" s="179"/>
    </row>
    <row r="17" spans="1:28" ht="12.75" customHeight="1" x14ac:dyDescent="0.2">
      <c r="A17" s="169">
        <v>7</v>
      </c>
      <c r="B17" s="174"/>
      <c r="C17" s="175"/>
      <c r="D17" s="176"/>
      <c r="E17" s="176"/>
      <c r="F17" s="176"/>
      <c r="G17" s="176"/>
      <c r="H17" s="176"/>
      <c r="I17" s="176"/>
      <c r="J17" s="176"/>
      <c r="K17" s="176"/>
      <c r="L17" s="176"/>
      <c r="M17" s="176"/>
      <c r="N17" s="201"/>
      <c r="O17" s="201"/>
      <c r="P17" s="208"/>
      <c r="Q17" s="197"/>
      <c r="R17" s="179"/>
      <c r="S17" s="179"/>
      <c r="T17" s="179"/>
      <c r="U17" s="179"/>
      <c r="V17" s="179"/>
      <c r="W17" s="179"/>
      <c r="X17" s="179"/>
      <c r="Y17" s="179"/>
      <c r="Z17" s="179"/>
      <c r="AA17" s="179"/>
      <c r="AB17" s="179"/>
    </row>
    <row r="18" spans="1:28" ht="12.75" customHeight="1" x14ac:dyDescent="0.2">
      <c r="A18" s="169">
        <v>8</v>
      </c>
      <c r="B18" s="174"/>
      <c r="C18" s="175"/>
      <c r="D18" s="176"/>
      <c r="E18" s="176"/>
      <c r="F18" s="176"/>
      <c r="G18" s="176"/>
      <c r="H18" s="176"/>
      <c r="I18" s="176"/>
      <c r="J18" s="176"/>
      <c r="K18" s="176"/>
      <c r="L18" s="176"/>
      <c r="M18" s="176"/>
      <c r="N18" s="207"/>
      <c r="O18" s="201"/>
      <c r="P18" s="208"/>
      <c r="Q18" s="197"/>
      <c r="R18" s="179"/>
      <c r="S18" s="179"/>
      <c r="T18" s="179"/>
      <c r="U18" s="179"/>
      <c r="V18" s="179"/>
      <c r="W18" s="179"/>
      <c r="X18" s="179"/>
      <c r="Y18" s="179"/>
      <c r="Z18" s="179"/>
      <c r="AA18" s="179"/>
      <c r="AB18" s="179"/>
    </row>
    <row r="19" spans="1:28" ht="12.75" customHeight="1" x14ac:dyDescent="0.2">
      <c r="A19" s="169">
        <v>9</v>
      </c>
      <c r="B19" s="174"/>
      <c r="C19" s="178"/>
      <c r="D19" s="176"/>
      <c r="E19" s="176"/>
      <c r="F19" s="176"/>
      <c r="G19" s="176"/>
      <c r="H19" s="176"/>
      <c r="I19" s="176"/>
      <c r="J19" s="176"/>
      <c r="K19" s="176"/>
      <c r="L19" s="176"/>
      <c r="M19" s="176"/>
      <c r="N19" s="207"/>
      <c r="O19" s="207"/>
      <c r="P19" s="208"/>
      <c r="Q19" s="197"/>
      <c r="R19" s="179"/>
      <c r="S19" s="179"/>
      <c r="T19" s="179"/>
      <c r="U19" s="179"/>
      <c r="V19" s="179"/>
      <c r="W19" s="179"/>
      <c r="X19" s="179"/>
      <c r="Y19" s="179"/>
      <c r="Z19" s="179"/>
      <c r="AA19" s="179"/>
      <c r="AB19" s="179"/>
    </row>
    <row r="20" spans="1:28" ht="12.75" customHeight="1" x14ac:dyDescent="0.2">
      <c r="A20" s="169">
        <v>10</v>
      </c>
      <c r="B20" s="174"/>
      <c r="C20" s="175"/>
      <c r="D20" s="176"/>
      <c r="E20" s="176"/>
      <c r="F20" s="176"/>
      <c r="G20" s="176"/>
      <c r="H20" s="176"/>
      <c r="I20" s="176"/>
      <c r="J20" s="176"/>
      <c r="K20" s="176"/>
      <c r="L20" s="176"/>
      <c r="M20" s="176"/>
      <c r="N20" s="201"/>
      <c r="O20" s="201"/>
      <c r="P20" s="208"/>
      <c r="Q20" s="197"/>
      <c r="R20" s="179"/>
      <c r="S20" s="179"/>
      <c r="T20" s="179"/>
      <c r="U20" s="179"/>
      <c r="V20" s="179"/>
      <c r="W20" s="179"/>
      <c r="X20" s="179"/>
      <c r="Y20" s="179"/>
      <c r="Z20" s="179"/>
      <c r="AA20" s="179"/>
      <c r="AB20" s="179"/>
    </row>
    <row r="21" spans="1:28" ht="12.75" customHeight="1" x14ac:dyDescent="0.2">
      <c r="A21" s="169">
        <v>11</v>
      </c>
      <c r="B21" s="174"/>
      <c r="C21" s="175"/>
      <c r="D21" s="176"/>
      <c r="E21" s="176"/>
      <c r="F21" s="176"/>
      <c r="G21" s="176"/>
      <c r="H21" s="176"/>
      <c r="I21" s="176"/>
      <c r="J21" s="176"/>
      <c r="K21" s="176"/>
      <c r="L21" s="176"/>
      <c r="M21" s="176"/>
      <c r="N21" s="201" t="s">
        <v>213</v>
      </c>
      <c r="O21" s="207"/>
      <c r="P21" s="208"/>
      <c r="Q21" s="197"/>
      <c r="R21" s="179"/>
      <c r="S21" s="179"/>
      <c r="T21" s="179"/>
      <c r="U21" s="179"/>
      <c r="V21" s="179"/>
      <c r="W21" s="179"/>
      <c r="X21" s="179"/>
      <c r="Y21" s="179"/>
      <c r="Z21" s="179"/>
      <c r="AA21" s="179"/>
      <c r="AB21" s="179"/>
    </row>
    <row r="22" spans="1:28" ht="12.75" customHeight="1" x14ac:dyDescent="0.2">
      <c r="A22" s="169">
        <v>12</v>
      </c>
      <c r="B22" s="177"/>
      <c r="C22" s="175"/>
      <c r="D22" s="176"/>
      <c r="E22" s="176"/>
      <c r="F22" s="176"/>
      <c r="G22" s="176"/>
      <c r="H22" s="176"/>
      <c r="I22" s="176"/>
      <c r="J22" s="176"/>
      <c r="K22" s="176"/>
      <c r="L22" s="176"/>
      <c r="M22" s="176"/>
      <c r="N22" s="201" t="s">
        <v>215</v>
      </c>
      <c r="O22" s="207"/>
      <c r="P22" s="208"/>
      <c r="Q22" s="197"/>
      <c r="R22" s="179"/>
      <c r="S22" s="179"/>
      <c r="T22" s="179"/>
      <c r="U22" s="179"/>
      <c r="V22" s="179"/>
      <c r="W22" s="179"/>
      <c r="X22" s="179"/>
      <c r="Y22" s="179"/>
      <c r="Z22" s="179"/>
      <c r="AA22" s="179"/>
      <c r="AB22" s="179"/>
    </row>
    <row r="23" spans="1:28" ht="12.75" customHeight="1" x14ac:dyDescent="0.2">
      <c r="A23" s="169">
        <v>13</v>
      </c>
      <c r="B23" s="174"/>
      <c r="C23" s="175"/>
      <c r="D23" s="176"/>
      <c r="E23" s="176"/>
      <c r="F23" s="176"/>
      <c r="G23" s="176"/>
      <c r="H23" s="176"/>
      <c r="I23" s="176"/>
      <c r="J23" s="176"/>
      <c r="K23" s="176"/>
      <c r="L23" s="176"/>
      <c r="M23" s="176"/>
      <c r="N23" s="201" t="s">
        <v>222</v>
      </c>
      <c r="O23" s="201"/>
      <c r="P23" s="208"/>
      <c r="Q23" s="197"/>
      <c r="R23" s="179"/>
      <c r="S23" s="179"/>
      <c r="T23" s="179"/>
      <c r="U23" s="179"/>
      <c r="V23" s="179"/>
      <c r="W23" s="179"/>
      <c r="X23" s="179"/>
      <c r="Y23" s="179"/>
      <c r="Z23" s="179"/>
      <c r="AA23" s="179"/>
      <c r="AB23" s="179"/>
    </row>
    <row r="24" spans="1:28" ht="12.75" customHeight="1" x14ac:dyDescent="0.2">
      <c r="A24" s="169">
        <v>14</v>
      </c>
      <c r="B24" s="177"/>
      <c r="C24" s="178"/>
      <c r="D24" s="176"/>
      <c r="E24" s="176"/>
      <c r="F24" s="176"/>
      <c r="G24" s="176"/>
      <c r="H24" s="176"/>
      <c r="I24" s="176"/>
      <c r="J24" s="176"/>
      <c r="K24" s="176"/>
      <c r="L24" s="176"/>
      <c r="M24" s="176"/>
      <c r="N24" s="201" t="s">
        <v>221</v>
      </c>
      <c r="O24" s="201"/>
      <c r="P24" s="208"/>
      <c r="Q24" s="197"/>
      <c r="R24" s="179"/>
      <c r="S24" s="179"/>
      <c r="T24" s="179"/>
      <c r="U24" s="179"/>
      <c r="V24" s="179"/>
      <c r="W24" s="179"/>
      <c r="X24" s="179"/>
      <c r="Y24" s="179"/>
      <c r="Z24" s="179"/>
      <c r="AA24" s="179"/>
      <c r="AB24" s="179"/>
    </row>
    <row r="25" spans="1:28" ht="12.75" customHeight="1" x14ac:dyDescent="0.2">
      <c r="A25" s="169">
        <v>15</v>
      </c>
      <c r="B25" s="174"/>
      <c r="C25" s="175"/>
      <c r="D25" s="176"/>
      <c r="E25" s="176"/>
      <c r="F25" s="176"/>
      <c r="G25" s="176"/>
      <c r="H25" s="176"/>
      <c r="I25" s="176"/>
      <c r="J25" s="176"/>
      <c r="K25" s="176"/>
      <c r="L25" s="176"/>
      <c r="M25" s="176"/>
      <c r="N25" s="201" t="s">
        <v>231</v>
      </c>
      <c r="O25" s="201"/>
      <c r="P25" s="208"/>
      <c r="Q25" s="197"/>
      <c r="R25" s="179"/>
      <c r="S25" s="179"/>
      <c r="T25" s="179"/>
      <c r="U25" s="179"/>
      <c r="V25" s="179"/>
      <c r="W25" s="179"/>
      <c r="X25" s="179"/>
      <c r="Y25" s="179"/>
      <c r="Z25" s="179"/>
      <c r="AA25" s="179"/>
      <c r="AB25" s="179"/>
    </row>
    <row r="26" spans="1:28" ht="12.75" customHeight="1" x14ac:dyDescent="0.2">
      <c r="A26" s="169">
        <v>16</v>
      </c>
      <c r="B26" s="174"/>
      <c r="C26" s="175"/>
      <c r="D26" s="176"/>
      <c r="E26" s="176"/>
      <c r="F26" s="176"/>
      <c r="G26" s="176"/>
      <c r="H26" s="176"/>
      <c r="I26" s="176"/>
      <c r="J26" s="176"/>
      <c r="K26" s="176"/>
      <c r="L26" s="176"/>
      <c r="M26" s="176"/>
      <c r="N26" s="207"/>
      <c r="O26" s="207"/>
      <c r="P26" s="208"/>
      <c r="Q26" s="197"/>
      <c r="R26" s="179"/>
      <c r="S26" s="179"/>
      <c r="T26" s="179"/>
      <c r="U26" s="179"/>
      <c r="V26" s="179"/>
      <c r="W26" s="179"/>
      <c r="X26" s="179"/>
      <c r="Y26" s="179"/>
      <c r="Z26" s="179"/>
      <c r="AA26" s="179"/>
      <c r="AB26" s="179"/>
    </row>
    <row r="27" spans="1:28" x14ac:dyDescent="0.2">
      <c r="A27" s="169">
        <v>17</v>
      </c>
      <c r="B27" s="174"/>
      <c r="C27" s="175"/>
      <c r="D27" s="176"/>
      <c r="E27" s="176"/>
      <c r="F27" s="176"/>
      <c r="G27" s="176"/>
      <c r="H27" s="176"/>
      <c r="I27" s="176"/>
      <c r="J27" s="176"/>
      <c r="K27" s="176"/>
      <c r="L27" s="176"/>
      <c r="M27" s="176"/>
      <c r="N27" s="217"/>
      <c r="O27" s="217"/>
      <c r="P27" s="218"/>
      <c r="Q27" s="197"/>
      <c r="R27" s="179"/>
      <c r="S27" s="179"/>
      <c r="T27" s="179"/>
      <c r="U27" s="179"/>
      <c r="V27" s="179"/>
      <c r="W27" s="179"/>
      <c r="X27" s="179"/>
      <c r="Y27" s="179"/>
      <c r="Z27" s="179"/>
      <c r="AA27" s="179"/>
      <c r="AB27" s="179"/>
    </row>
    <row r="28" spans="1:28" x14ac:dyDescent="0.2">
      <c r="A28" s="169">
        <v>18</v>
      </c>
      <c r="B28" s="174"/>
      <c r="C28" s="175"/>
      <c r="D28" s="176"/>
      <c r="E28" s="176"/>
      <c r="F28" s="176"/>
      <c r="G28" s="176"/>
      <c r="H28" s="176"/>
      <c r="I28" s="176"/>
      <c r="J28" s="176"/>
      <c r="K28" s="176"/>
      <c r="L28" s="176"/>
      <c r="M28" s="176"/>
      <c r="N28" s="196"/>
      <c r="O28" s="196"/>
      <c r="P28" s="197"/>
      <c r="Q28" s="197"/>
      <c r="R28" s="179"/>
      <c r="S28" s="179"/>
      <c r="T28" s="179"/>
      <c r="U28" s="179"/>
      <c r="V28" s="179"/>
      <c r="W28" s="179"/>
      <c r="X28" s="179"/>
      <c r="Y28" s="179"/>
      <c r="Z28" s="179"/>
      <c r="AA28" s="179"/>
      <c r="AB28" s="179"/>
    </row>
    <row r="29" spans="1:28" ht="11.25" customHeight="1" x14ac:dyDescent="0.2">
      <c r="A29" s="169">
        <v>19</v>
      </c>
      <c r="B29" s="177"/>
      <c r="C29" s="175"/>
      <c r="D29" s="176"/>
      <c r="E29" s="176"/>
      <c r="F29" s="176"/>
      <c r="G29" s="176"/>
      <c r="H29" s="176"/>
      <c r="I29" s="176"/>
      <c r="J29" s="176"/>
      <c r="K29" s="176"/>
      <c r="L29" s="176"/>
      <c r="M29" s="176"/>
    </row>
    <row r="30" spans="1:28" x14ac:dyDescent="0.2">
      <c r="A30" s="169">
        <v>20</v>
      </c>
      <c r="B30" s="174"/>
      <c r="C30" s="175"/>
      <c r="D30" s="176"/>
      <c r="E30" s="176"/>
      <c r="F30" s="176"/>
      <c r="G30" s="176"/>
      <c r="H30" s="176"/>
      <c r="I30" s="176"/>
      <c r="J30" s="176"/>
      <c r="K30" s="176"/>
      <c r="L30" s="176"/>
      <c r="M30" s="176"/>
    </row>
    <row r="31" spans="1:28" x14ac:dyDescent="0.2">
      <c r="A31" s="169">
        <v>21</v>
      </c>
      <c r="B31" s="174"/>
      <c r="C31" s="175"/>
      <c r="D31" s="176"/>
      <c r="E31" s="176"/>
      <c r="F31" s="176"/>
      <c r="G31" s="176"/>
      <c r="H31" s="176"/>
      <c r="I31" s="176"/>
      <c r="J31" s="176"/>
      <c r="K31" s="176"/>
      <c r="L31" s="176"/>
      <c r="M31" s="176"/>
    </row>
    <row r="32" spans="1:28" x14ac:dyDescent="0.2">
      <c r="A32" s="169">
        <v>22</v>
      </c>
      <c r="B32" s="174"/>
      <c r="C32" s="175"/>
      <c r="D32" s="176"/>
      <c r="E32" s="176"/>
      <c r="F32" s="176"/>
      <c r="G32" s="176"/>
      <c r="H32" s="176"/>
      <c r="I32" s="176"/>
      <c r="J32" s="176"/>
      <c r="K32" s="176"/>
      <c r="L32" s="176"/>
      <c r="M32" s="176"/>
    </row>
    <row r="33" spans="1:24" x14ac:dyDescent="0.2">
      <c r="A33" s="169">
        <v>23</v>
      </c>
      <c r="B33" s="174"/>
      <c r="C33" s="175"/>
      <c r="D33" s="176"/>
      <c r="E33" s="176"/>
      <c r="F33" s="176"/>
      <c r="G33" s="176"/>
      <c r="H33" s="176"/>
      <c r="I33" s="176"/>
      <c r="J33" s="176"/>
      <c r="K33" s="176"/>
      <c r="L33" s="176"/>
      <c r="M33" s="176"/>
    </row>
    <row r="34" spans="1:24" x14ac:dyDescent="0.2">
      <c r="A34" s="169">
        <v>24</v>
      </c>
      <c r="B34" s="174"/>
      <c r="C34" s="178"/>
      <c r="D34" s="176"/>
      <c r="E34" s="176"/>
      <c r="F34" s="176"/>
      <c r="G34" s="176"/>
      <c r="H34" s="176"/>
      <c r="I34" s="176"/>
      <c r="J34" s="176"/>
      <c r="K34" s="176"/>
      <c r="L34" s="176"/>
      <c r="M34" s="176"/>
    </row>
    <row r="35" spans="1:24" x14ac:dyDescent="0.2">
      <c r="A35" s="169">
        <v>25</v>
      </c>
      <c r="B35" s="174"/>
      <c r="C35" s="175"/>
      <c r="D35" s="176"/>
      <c r="E35" s="176"/>
      <c r="F35" s="176"/>
      <c r="G35" s="176"/>
      <c r="H35" s="176"/>
      <c r="I35" s="176"/>
      <c r="J35" s="176"/>
      <c r="K35" s="176"/>
      <c r="L35" s="176"/>
      <c r="M35" s="176"/>
    </row>
    <row r="36" spans="1:24" x14ac:dyDescent="0.2">
      <c r="A36" s="169">
        <v>26</v>
      </c>
      <c r="B36" s="174"/>
      <c r="C36" s="175"/>
      <c r="D36" s="176"/>
      <c r="E36" s="176"/>
      <c r="F36" s="176"/>
      <c r="G36" s="176"/>
      <c r="H36" s="176"/>
      <c r="I36" s="176"/>
      <c r="J36" s="176"/>
      <c r="K36" s="176"/>
      <c r="L36" s="176"/>
      <c r="M36" s="176"/>
    </row>
    <row r="37" spans="1:24" ht="12.75" customHeight="1" x14ac:dyDescent="0.2">
      <c r="A37" s="169">
        <v>27</v>
      </c>
      <c r="B37" s="177"/>
      <c r="C37" s="175"/>
      <c r="D37" s="176"/>
      <c r="E37" s="176"/>
      <c r="F37" s="176"/>
      <c r="G37" s="176"/>
      <c r="H37" s="176"/>
      <c r="I37" s="176"/>
      <c r="J37" s="176"/>
      <c r="K37" s="176"/>
      <c r="L37" s="176"/>
      <c r="M37" s="176"/>
    </row>
    <row r="38" spans="1:24" x14ac:dyDescent="0.2">
      <c r="A38" s="169">
        <v>28</v>
      </c>
      <c r="B38" s="174"/>
      <c r="C38" s="175"/>
      <c r="D38" s="176"/>
      <c r="E38" s="176"/>
      <c r="F38" s="176"/>
      <c r="G38" s="176"/>
      <c r="H38" s="176"/>
      <c r="I38" s="176"/>
      <c r="J38" s="176"/>
      <c r="K38" s="176"/>
      <c r="L38" s="176"/>
      <c r="M38" s="176"/>
    </row>
    <row r="39" spans="1:24" ht="12.75" customHeight="1" x14ac:dyDescent="0.2">
      <c r="A39" s="169">
        <v>29</v>
      </c>
      <c r="B39" s="177"/>
      <c r="C39" s="178"/>
      <c r="D39" s="176"/>
      <c r="E39" s="176"/>
      <c r="F39" s="176"/>
      <c r="G39" s="176"/>
      <c r="H39" s="176"/>
      <c r="I39" s="176"/>
      <c r="J39" s="176"/>
      <c r="K39" s="176"/>
      <c r="L39" s="176"/>
      <c r="M39" s="176"/>
    </row>
    <row r="40" spans="1:24" x14ac:dyDescent="0.2">
      <c r="A40" s="169">
        <v>30</v>
      </c>
      <c r="B40" s="174"/>
      <c r="C40" s="175"/>
      <c r="D40" s="176"/>
      <c r="E40" s="176"/>
      <c r="F40" s="176"/>
      <c r="G40" s="176"/>
      <c r="H40" s="176"/>
      <c r="I40" s="176"/>
      <c r="J40" s="176"/>
      <c r="K40" s="176"/>
      <c r="L40" s="176"/>
      <c r="M40" s="176"/>
    </row>
    <row r="41" spans="1:24" hidden="1" x14ac:dyDescent="0.2"/>
    <row r="42" spans="1:24" hidden="1" x14ac:dyDescent="0.2"/>
    <row r="43" spans="1:24" hidden="1" x14ac:dyDescent="0.2">
      <c r="A43" s="166" t="s">
        <v>212</v>
      </c>
      <c r="D43" s="180">
        <f>SUMIFS(D9:M9,D8:M8,D44)</f>
        <v>0</v>
      </c>
      <c r="E43" s="180">
        <f>SUMIFS(D9:M9,D8:M8,E44)</f>
        <v>0</v>
      </c>
      <c r="F43" s="180">
        <f>SUMIFS(D9:M9,D8:M8,F44)</f>
        <v>0</v>
      </c>
      <c r="G43" s="180">
        <f>SUMIFS(D9:M9,D8:M8,G44)</f>
        <v>0</v>
      </c>
      <c r="H43" s="180">
        <f>SUMIFS(D9:M9,D8:M8,H44)</f>
        <v>0</v>
      </c>
      <c r="I43" s="180">
        <f>SUMIFS(D9:M9,D8:M8,I44)</f>
        <v>0</v>
      </c>
      <c r="J43" s="180">
        <f>SUMIFS(D9:M9,D8:M8,J44)</f>
        <v>0</v>
      </c>
      <c r="K43" s="180">
        <f>SUMIFS(D9:M9,D8:M8,K44)</f>
        <v>0</v>
      </c>
      <c r="L43" s="180">
        <f>SUMIFS(D9:M9,D8:M8,L44)</f>
        <v>0</v>
      </c>
      <c r="M43" s="180">
        <f>SUMIFS(D9:M9,D8:M8,M44)</f>
        <v>0</v>
      </c>
      <c r="N43" s="180"/>
      <c r="O43" s="180"/>
      <c r="P43" s="180"/>
      <c r="Q43" s="180"/>
    </row>
    <row r="44" spans="1:24" hidden="1" x14ac:dyDescent="0.2">
      <c r="A44" s="169" t="s">
        <v>211</v>
      </c>
      <c r="B44" s="181" t="s">
        <v>210</v>
      </c>
      <c r="C44" s="182" t="s">
        <v>209</v>
      </c>
      <c r="D44" s="181" t="s">
        <v>33</v>
      </c>
      <c r="E44" s="181" t="s">
        <v>34</v>
      </c>
      <c r="F44" s="181" t="s">
        <v>35</v>
      </c>
      <c r="G44" s="181" t="s">
        <v>37</v>
      </c>
      <c r="H44" s="181" t="s">
        <v>38</v>
      </c>
      <c r="I44" s="181" t="s">
        <v>144</v>
      </c>
      <c r="J44" s="181" t="s">
        <v>145</v>
      </c>
      <c r="K44" s="181" t="s">
        <v>146</v>
      </c>
      <c r="L44" s="181" t="s">
        <v>147</v>
      </c>
      <c r="M44" s="183" t="s">
        <v>148</v>
      </c>
      <c r="N44" s="183"/>
      <c r="O44" s="183"/>
      <c r="P44" s="183"/>
      <c r="Q44" s="183"/>
      <c r="S44" s="207"/>
      <c r="T44" s="207"/>
      <c r="U44" s="207"/>
      <c r="V44" s="207"/>
      <c r="W44" s="207"/>
      <c r="X44" s="207"/>
    </row>
    <row r="45" spans="1:24" hidden="1" x14ac:dyDescent="0.2">
      <c r="A45" s="169">
        <v>1</v>
      </c>
      <c r="B45" s="184">
        <f t="shared" ref="B45:C60" si="0">B11</f>
        <v>0</v>
      </c>
      <c r="C45" s="185">
        <f t="shared" si="0"/>
        <v>0</v>
      </c>
      <c r="D45" s="180">
        <f>SUMIFS(D11:M11,D8:M8,D44)</f>
        <v>0</v>
      </c>
      <c r="E45" s="165">
        <f>SUMIFS(D11:M11,D8:M8,E44)</f>
        <v>0</v>
      </c>
      <c r="F45" s="165">
        <f>SUMIFS(D11:M11,D8:M8,F44)</f>
        <v>0</v>
      </c>
      <c r="G45" s="165">
        <f>SUMIFS(D11:M11,D8:M8,G44)</f>
        <v>0</v>
      </c>
      <c r="H45" s="165">
        <f>SUMIFS(D11:M11,D8:M8,H44)</f>
        <v>0</v>
      </c>
      <c r="I45" s="165">
        <f>SUMIFS(D11:M11,D8:M8,I44)</f>
        <v>0</v>
      </c>
      <c r="J45" s="165">
        <f>SUMIFS(D11:M11,D8:M8,J44)</f>
        <v>0</v>
      </c>
      <c r="K45" s="165">
        <f>SUMIFS(D11:M11,D8:M8,K44)</f>
        <v>0</v>
      </c>
      <c r="L45" s="165">
        <f>SUMIFS(D11:M11,D8:M8,L44)</f>
        <v>0</v>
      </c>
      <c r="M45" s="165">
        <f>SUMIFS(D11:M11,D8:M8,M44)</f>
        <v>0</v>
      </c>
      <c r="N45" s="165"/>
      <c r="O45" s="165"/>
      <c r="P45" s="165"/>
      <c r="Q45" s="165"/>
      <c r="S45" s="207"/>
      <c r="T45" s="207"/>
      <c r="U45" s="207"/>
      <c r="V45" s="207"/>
      <c r="W45" s="207"/>
      <c r="X45" s="207"/>
    </row>
    <row r="46" spans="1:24" hidden="1" x14ac:dyDescent="0.2">
      <c r="A46" s="169">
        <v>2</v>
      </c>
      <c r="B46" s="184">
        <f t="shared" si="0"/>
        <v>0</v>
      </c>
      <c r="C46" s="185">
        <f t="shared" si="0"/>
        <v>0</v>
      </c>
      <c r="D46" s="180">
        <f>SUMIFS(D12:M12,D8:M8,D44)</f>
        <v>0</v>
      </c>
      <c r="E46" s="165">
        <f>SUMIFS(D12:M12,D8:M8,E44)</f>
        <v>0</v>
      </c>
      <c r="F46" s="165">
        <f>SUMIFS(D12:M12,D8:M8,F44)</f>
        <v>0</v>
      </c>
      <c r="G46" s="165">
        <f>SUMIFS(D12:M12,D8:M8,G44)</f>
        <v>0</v>
      </c>
      <c r="H46" s="165">
        <f>SUMIFS(D12:M12,D8:M8,H44)</f>
        <v>0</v>
      </c>
      <c r="I46" s="165">
        <f>SUMIFS(D12:M12,D8:M8,I44)</f>
        <v>0</v>
      </c>
      <c r="J46" s="165">
        <f>SUMIFS(D12:M12,D8:M8,J44)</f>
        <v>0</v>
      </c>
      <c r="K46" s="165">
        <f>SUMIFS(D12:M12,D8:M8,K44)</f>
        <v>0</v>
      </c>
      <c r="L46" s="165">
        <f>SUMIFS(D12:M12,D8:M8,L44)</f>
        <v>0</v>
      </c>
      <c r="M46" s="165">
        <f>SUMIFS(D12:M12,D8:M8,M44)</f>
        <v>0</v>
      </c>
      <c r="N46" s="165"/>
      <c r="O46" s="165"/>
      <c r="P46" s="165"/>
      <c r="Q46" s="165"/>
      <c r="S46" s="207"/>
      <c r="T46" s="272" t="s">
        <v>33</v>
      </c>
      <c r="U46" s="207" t="e">
        <f>HLOOKUP(T46,D8:K9,2,FALSE)</f>
        <v>#N/A</v>
      </c>
      <c r="V46" s="207" t="e">
        <f>HLOOKUP(T46,E8:L9,2,FALSE)</f>
        <v>#N/A</v>
      </c>
      <c r="W46" s="207" t="e">
        <f>HLOOKUP(T46,F8:M9,2,FALSE)</f>
        <v>#N/A</v>
      </c>
      <c r="X46" s="207" t="e">
        <f>HLOOKUP(T46,G8:M9,2,FALSE)</f>
        <v>#N/A</v>
      </c>
    </row>
    <row r="47" spans="1:24" hidden="1" x14ac:dyDescent="0.2">
      <c r="A47" s="169">
        <v>3</v>
      </c>
      <c r="B47" s="184">
        <f t="shared" si="0"/>
        <v>0</v>
      </c>
      <c r="C47" s="185">
        <f t="shared" si="0"/>
        <v>0</v>
      </c>
      <c r="D47" s="180">
        <f>SUMIFS(D13:M13,D8:M8,D44)</f>
        <v>0</v>
      </c>
      <c r="E47" s="165">
        <f>SUMIFS(D13:M13,D8:M8,E44)</f>
        <v>0</v>
      </c>
      <c r="F47" s="165">
        <f>SUMIFS(D13:M13,D8:M8,F44)</f>
        <v>0</v>
      </c>
      <c r="G47" s="165">
        <f>SUMIFS(D13:M13,D8:M8,G44)</f>
        <v>0</v>
      </c>
      <c r="H47" s="165">
        <f>SUMIFS(D13:M13,D8:M8,H44)</f>
        <v>0</v>
      </c>
      <c r="I47" s="165">
        <f>SUMIFS(D13:M13,D8:M8,I44)</f>
        <v>0</v>
      </c>
      <c r="J47" s="165">
        <f>SUMIFS(D13:M13,D8:M8,J44)</f>
        <v>0</v>
      </c>
      <c r="K47" s="165">
        <f>SUMIFS(D13:M13,D8:M8,K44)</f>
        <v>0</v>
      </c>
      <c r="L47" s="165">
        <f>SUMIFS(D13:M13,D8:M8,L44)</f>
        <v>0</v>
      </c>
      <c r="M47" s="165">
        <f>SUMIFS(D13:M13,D8:M8,M44)</f>
        <v>0</v>
      </c>
      <c r="N47" s="165"/>
      <c r="O47" s="165"/>
      <c r="P47" s="165"/>
      <c r="Q47" s="165"/>
      <c r="S47" s="207"/>
      <c r="T47" s="272" t="s">
        <v>34</v>
      </c>
      <c r="U47" s="207" t="e">
        <f>HLOOKUP(T47,D8:K9,2,FALSE)</f>
        <v>#N/A</v>
      </c>
      <c r="V47" s="207"/>
      <c r="W47" s="207"/>
      <c r="X47" s="207"/>
    </row>
    <row r="48" spans="1:24" hidden="1" x14ac:dyDescent="0.2">
      <c r="A48" s="169">
        <v>4</v>
      </c>
      <c r="B48" s="184">
        <f t="shared" si="0"/>
        <v>0</v>
      </c>
      <c r="C48" s="185">
        <f t="shared" si="0"/>
        <v>0</v>
      </c>
      <c r="D48" s="180">
        <f>SUMIFS(D14:M14,D8:M8,D44)</f>
        <v>0</v>
      </c>
      <c r="E48" s="165">
        <f>SUMIFS(D14:M14,D8:M8,E44)</f>
        <v>0</v>
      </c>
      <c r="F48" s="165">
        <f>SUMIFS(D14:M14,D8:M8,F44)</f>
        <v>0</v>
      </c>
      <c r="G48" s="165">
        <f>SUMIFS(D14:M14,D8:M8,G44)</f>
        <v>0</v>
      </c>
      <c r="H48" s="165">
        <f>SUMIFS(D14:M14,D8:M8,H44)</f>
        <v>0</v>
      </c>
      <c r="I48" s="165">
        <f>SUMIFS(D14:M14,D8:M8,I44)</f>
        <v>0</v>
      </c>
      <c r="J48" s="165">
        <f>SUMIFS(D14:M14,D8:M8,J44)</f>
        <v>0</v>
      </c>
      <c r="K48" s="165">
        <f>SUMIFS(D14:M14,D8:M8,K44)</f>
        <v>0</v>
      </c>
      <c r="L48" s="165">
        <f>SUMIFS(D14:M14,D8:M8,L44)</f>
        <v>0</v>
      </c>
      <c r="M48" s="165">
        <f>SUMIFS(D14:M14,D8:M8,M44)</f>
        <v>0</v>
      </c>
      <c r="N48" s="165"/>
      <c r="O48" s="165"/>
      <c r="P48" s="165"/>
      <c r="Q48" s="165"/>
      <c r="S48" s="207"/>
      <c r="T48" s="272" t="s">
        <v>35</v>
      </c>
      <c r="U48" s="207" t="e">
        <f>HLOOKUP(T48,D8:K9,2,FALSE)</f>
        <v>#N/A</v>
      </c>
      <c r="V48" s="207"/>
      <c r="W48" s="207"/>
      <c r="X48" s="207"/>
    </row>
    <row r="49" spans="1:24" hidden="1" x14ac:dyDescent="0.2">
      <c r="A49" s="169">
        <v>5</v>
      </c>
      <c r="B49" s="184">
        <f t="shared" si="0"/>
        <v>0</v>
      </c>
      <c r="C49" s="185">
        <f t="shared" si="0"/>
        <v>0</v>
      </c>
      <c r="D49" s="180">
        <f>SUMIFS(D15:M15,D8:M8,D44)</f>
        <v>0</v>
      </c>
      <c r="E49" s="165">
        <f>SUMIFS(D15:M15,D8:M8,E44)</f>
        <v>0</v>
      </c>
      <c r="F49" s="165">
        <f>SUMIFS(D15:M15,D8:M8,F44)</f>
        <v>0</v>
      </c>
      <c r="G49" s="165">
        <f>SUMIFS(D15:M15,D8:M8,G44)</f>
        <v>0</v>
      </c>
      <c r="H49" s="165">
        <f>SUMIFS(D15:M15,D8:M8,H44)</f>
        <v>0</v>
      </c>
      <c r="I49" s="165">
        <f>SUMIFS(D15:M15,D8:M8,I44)</f>
        <v>0</v>
      </c>
      <c r="J49" s="165">
        <f>SUMIFS(D15:M15,D8:M8,J44)</f>
        <v>0</v>
      </c>
      <c r="K49" s="165">
        <f>SUMIFS(D15:M15,D8:M8,K44)</f>
        <v>0</v>
      </c>
      <c r="L49" s="165">
        <f>SUMIFS(D15:M15,D8:M8,L44)</f>
        <v>0</v>
      </c>
      <c r="M49" s="165">
        <f>SUMIFS(D15:M15,D8:M8,M44)</f>
        <v>0</v>
      </c>
      <c r="N49" s="165"/>
      <c r="O49" s="165"/>
      <c r="P49" s="165"/>
      <c r="Q49" s="165"/>
      <c r="S49" s="207"/>
      <c r="T49" s="272" t="s">
        <v>37</v>
      </c>
      <c r="U49" s="207" t="e">
        <f>HLOOKUP(T49,D8:K11,2,FALSE)</f>
        <v>#N/A</v>
      </c>
      <c r="V49" s="207"/>
      <c r="W49" s="207"/>
      <c r="X49" s="207"/>
    </row>
    <row r="50" spans="1:24" hidden="1" x14ac:dyDescent="0.2">
      <c r="A50" s="169">
        <v>6</v>
      </c>
      <c r="B50" s="184">
        <f t="shared" si="0"/>
        <v>0</v>
      </c>
      <c r="C50" s="185">
        <f t="shared" si="0"/>
        <v>0</v>
      </c>
      <c r="D50" s="180">
        <f>SUMIFS(D16:M16,D8:M8,D44)</f>
        <v>0</v>
      </c>
      <c r="E50" s="165">
        <f>SUMIFS(D16:M16,D8:M8,E44)</f>
        <v>0</v>
      </c>
      <c r="F50" s="165">
        <f>SUMIFS(D16:M16,D8:M8,F44)</f>
        <v>0</v>
      </c>
      <c r="G50" s="165">
        <f>SUMIFS(D16:M16,D8:M8,G44)</f>
        <v>0</v>
      </c>
      <c r="H50" s="165">
        <f>SUMIFS(D16:M16,D8:M8,H44)</f>
        <v>0</v>
      </c>
      <c r="I50" s="165">
        <f>SUMIFS(D16:M16,D8:M8,I44)</f>
        <v>0</v>
      </c>
      <c r="J50" s="165">
        <f>SUMIFS(D16:M16,D8:M8,J44)</f>
        <v>0</v>
      </c>
      <c r="K50" s="165">
        <f>SUMIFS(D16:M16,D8:M8,K44)</f>
        <v>0</v>
      </c>
      <c r="L50" s="165">
        <f>SUMIFS(D16:M16,D8:M8,L44)</f>
        <v>0</v>
      </c>
      <c r="M50" s="165">
        <f>SUMIFS(D16:M16,D8:M8,M44)</f>
        <v>0</v>
      </c>
      <c r="N50" s="165"/>
      <c r="O50" s="165"/>
      <c r="P50" s="165"/>
      <c r="Q50" s="165"/>
      <c r="S50" s="207"/>
      <c r="T50" s="272" t="s">
        <v>38</v>
      </c>
      <c r="U50" s="207" t="e">
        <f t="shared" ref="U50:U55" si="1">HLOOKUP(T50,D12:K13,2,FALSE)</f>
        <v>#N/A</v>
      </c>
      <c r="V50" s="207"/>
      <c r="W50" s="207"/>
      <c r="X50" s="207"/>
    </row>
    <row r="51" spans="1:24" hidden="1" x14ac:dyDescent="0.2">
      <c r="A51" s="169">
        <v>7</v>
      </c>
      <c r="B51" s="184">
        <f t="shared" si="0"/>
        <v>0</v>
      </c>
      <c r="C51" s="185">
        <f t="shared" si="0"/>
        <v>0</v>
      </c>
      <c r="D51" s="180">
        <f>SUMIFS(D17:M17,D8:M8,D44)</f>
        <v>0</v>
      </c>
      <c r="E51" s="165">
        <f>SUMIFS(D17:M17,D8:M8,E44)</f>
        <v>0</v>
      </c>
      <c r="F51" s="165">
        <f>SUMIFS(D17:M17,D8:M8,F44)</f>
        <v>0</v>
      </c>
      <c r="G51" s="165">
        <f>SUMIFS(D17:M17,D8:M8,G44)</f>
        <v>0</v>
      </c>
      <c r="H51" s="165">
        <f>SUMIFS(D17:M17,D8:M8,H44)</f>
        <v>0</v>
      </c>
      <c r="I51" s="165">
        <f>SUMIFS(D17:M17,D8:M8,I44)</f>
        <v>0</v>
      </c>
      <c r="J51" s="165">
        <f>SUMIFS(D17:M17,D8:M8,J44)</f>
        <v>0</v>
      </c>
      <c r="K51" s="165">
        <f>SUMIFS(D17:M17,D8:M8,K44)</f>
        <v>0</v>
      </c>
      <c r="L51" s="165">
        <f>SUMIFS(D17:M17,D8:M8,L44)</f>
        <v>0</v>
      </c>
      <c r="M51" s="165">
        <f>SUMIFS(D17:M17,D8:M8,M44)</f>
        <v>0</v>
      </c>
      <c r="N51" s="165"/>
      <c r="O51" s="165"/>
      <c r="P51" s="165"/>
      <c r="Q51" s="165"/>
      <c r="S51" s="207"/>
      <c r="T51" s="272" t="s">
        <v>144</v>
      </c>
      <c r="U51" s="207" t="e">
        <f t="shared" si="1"/>
        <v>#N/A</v>
      </c>
      <c r="V51" s="207"/>
      <c r="W51" s="207"/>
      <c r="X51" s="207"/>
    </row>
    <row r="52" spans="1:24" hidden="1" x14ac:dyDescent="0.2">
      <c r="A52" s="169">
        <v>8</v>
      </c>
      <c r="B52" s="184">
        <f t="shared" si="0"/>
        <v>0</v>
      </c>
      <c r="C52" s="185">
        <f t="shared" si="0"/>
        <v>0</v>
      </c>
      <c r="D52" s="180">
        <f>SUMIFS(D18:M18,D8:M8,D44)</f>
        <v>0</v>
      </c>
      <c r="E52" s="165">
        <f>SUMIFS(D18:M18,D8:M8,E44)</f>
        <v>0</v>
      </c>
      <c r="F52" s="165">
        <f>SUMIFS(D18:M18,D8:M8,F44)</f>
        <v>0</v>
      </c>
      <c r="G52" s="165">
        <f>SUMIFS(D18:M18,D8:M8,G44)</f>
        <v>0</v>
      </c>
      <c r="H52" s="165">
        <f>SUMIFS(D18:M18,D8:M8,H44)</f>
        <v>0</v>
      </c>
      <c r="I52" s="165">
        <f>SUMIFS(D18:M18,D8:M8,I44)</f>
        <v>0</v>
      </c>
      <c r="J52" s="165">
        <f>SUMIFS(D18:M18,D8:M8,J44)</f>
        <v>0</v>
      </c>
      <c r="K52" s="165">
        <f>SUMIFS(D18:M18,D8:M8,K44)</f>
        <v>0</v>
      </c>
      <c r="L52" s="165">
        <f>SUMIFS(D18:M18,D8:M8,L44)</f>
        <v>0</v>
      </c>
      <c r="M52" s="165">
        <f>SUMIFS(D18:M18,D8:M8,M44)</f>
        <v>0</v>
      </c>
      <c r="N52" s="165"/>
      <c r="O52" s="165"/>
      <c r="P52" s="165"/>
      <c r="Q52" s="165"/>
      <c r="S52" s="207"/>
      <c r="T52" s="272" t="s">
        <v>145</v>
      </c>
      <c r="U52" s="207" t="e">
        <f t="shared" si="1"/>
        <v>#N/A</v>
      </c>
      <c r="V52" s="207"/>
      <c r="W52" s="207"/>
      <c r="X52" s="207"/>
    </row>
    <row r="53" spans="1:24" hidden="1" x14ac:dyDescent="0.2">
      <c r="A53" s="169">
        <v>9</v>
      </c>
      <c r="B53" s="184">
        <f t="shared" si="0"/>
        <v>0</v>
      </c>
      <c r="C53" s="185">
        <f t="shared" si="0"/>
        <v>0</v>
      </c>
      <c r="D53" s="180">
        <f>SUMIFS(D19:M19,D8:M8,D44)</f>
        <v>0</v>
      </c>
      <c r="E53" s="165">
        <f>SUMIFS(D19:M19,D8:M8,E44)</f>
        <v>0</v>
      </c>
      <c r="F53" s="165">
        <f>SUMIFS(D19:M19,D8:M8,F44)</f>
        <v>0</v>
      </c>
      <c r="G53" s="165">
        <f>SUMIFS(D19:M19,D8:M8,G44)</f>
        <v>0</v>
      </c>
      <c r="H53" s="165">
        <f>SUMIFS(D19:M19,D8:M8,H44)</f>
        <v>0</v>
      </c>
      <c r="I53" s="165">
        <f>SUMIFS(D19:M19,D8:M8,I44)</f>
        <v>0</v>
      </c>
      <c r="J53" s="165">
        <f>SUMIFS(D19:M19,D8:M8,J44)</f>
        <v>0</v>
      </c>
      <c r="K53" s="165">
        <f>SUMIFS(D19:M19,D8:M8,K44)</f>
        <v>0</v>
      </c>
      <c r="L53" s="165">
        <f>SUMIFS(D19:M19,D8:M8,L44)</f>
        <v>0</v>
      </c>
      <c r="M53" s="165">
        <f>SUMIFS(D19:M19,D8:M8,M44)</f>
        <v>0</v>
      </c>
      <c r="N53" s="165"/>
      <c r="O53" s="165"/>
      <c r="P53" s="165"/>
      <c r="Q53" s="165"/>
      <c r="S53" s="207"/>
      <c r="T53" s="272" t="s">
        <v>146</v>
      </c>
      <c r="U53" s="207" t="e">
        <f t="shared" si="1"/>
        <v>#N/A</v>
      </c>
      <c r="V53" s="207"/>
      <c r="W53" s="207"/>
      <c r="X53" s="207"/>
    </row>
    <row r="54" spans="1:24" hidden="1" x14ac:dyDescent="0.2">
      <c r="A54" s="169">
        <v>10</v>
      </c>
      <c r="B54" s="184">
        <f t="shared" si="0"/>
        <v>0</v>
      </c>
      <c r="C54" s="185">
        <f t="shared" si="0"/>
        <v>0</v>
      </c>
      <c r="D54" s="180">
        <f>SUMIFS(D20:M20,D8:M8,D44)</f>
        <v>0</v>
      </c>
      <c r="E54" s="165">
        <f>SUMIFS(D20:M20,D8:M8,E44)</f>
        <v>0</v>
      </c>
      <c r="F54" s="165">
        <f>SUMIFS(D20:M20,D8:M8,F44)</f>
        <v>0</v>
      </c>
      <c r="G54" s="165">
        <f>SUMIFS(D20:M20,D8:M8,G44)</f>
        <v>0</v>
      </c>
      <c r="H54" s="165">
        <f>SUMIFS(D20:M20,D8:M8,H44)</f>
        <v>0</v>
      </c>
      <c r="I54" s="165">
        <f>SUMIFS(D20:M20,D8:M8,I44)</f>
        <v>0</v>
      </c>
      <c r="J54" s="165">
        <f>SUMIFS(D20:M20,D8:M8,J44)</f>
        <v>0</v>
      </c>
      <c r="K54" s="165">
        <f>SUMIFS(D20:M20,D8:M8,K44)</f>
        <v>0</v>
      </c>
      <c r="L54" s="165">
        <f>SUMIFS(D20:M20,D8:M8,L44)</f>
        <v>0</v>
      </c>
      <c r="M54" s="165">
        <f>SUMIFS(D20:M20,D8:M8,M44)</f>
        <v>0</v>
      </c>
      <c r="N54" s="165"/>
      <c r="O54" s="165"/>
      <c r="P54" s="165"/>
      <c r="Q54" s="165"/>
      <c r="S54" s="207"/>
      <c r="T54" s="272" t="s">
        <v>147</v>
      </c>
      <c r="U54" s="207" t="e">
        <f t="shared" si="1"/>
        <v>#N/A</v>
      </c>
      <c r="V54" s="207"/>
      <c r="W54" s="207"/>
      <c r="X54" s="207"/>
    </row>
    <row r="55" spans="1:24" hidden="1" x14ac:dyDescent="0.2">
      <c r="A55" s="169">
        <v>11</v>
      </c>
      <c r="B55" s="184">
        <f t="shared" si="0"/>
        <v>0</v>
      </c>
      <c r="C55" s="185">
        <f t="shared" si="0"/>
        <v>0</v>
      </c>
      <c r="D55" s="180">
        <f>SUMIFS(D21:M21,D8:M8,D44)</f>
        <v>0</v>
      </c>
      <c r="E55" s="165">
        <f>SUMIFS(D21:M21,D8:M8,E44)</f>
        <v>0</v>
      </c>
      <c r="F55" s="165">
        <f>SUMIFS(D21:M21,D8:M8,F44)</f>
        <v>0</v>
      </c>
      <c r="G55" s="165">
        <f>SUMIFS(D21:M21,D8:M8,G44)</f>
        <v>0</v>
      </c>
      <c r="H55" s="165">
        <f>SUMIFS(D21:M21,D8:M8,H44)</f>
        <v>0</v>
      </c>
      <c r="I55" s="165">
        <f>SUMIFS(D21:M21,D8:M8,I44)</f>
        <v>0</v>
      </c>
      <c r="J55" s="165">
        <f>SUMIFS(D21:M21,D8:M8,J44)</f>
        <v>0</v>
      </c>
      <c r="K55" s="165">
        <f>SUMIFS(D21:M21,D8:M8,K44)</f>
        <v>0</v>
      </c>
      <c r="L55" s="165">
        <f>SUMIFS(D21:M21,D8:M8,L44)</f>
        <v>0</v>
      </c>
      <c r="M55" s="165">
        <f>SUMIFS(D21:M21,D8:M8,M44)</f>
        <v>0</v>
      </c>
      <c r="N55" s="165"/>
      <c r="O55" s="165"/>
      <c r="P55" s="165"/>
      <c r="Q55" s="165"/>
      <c r="S55" s="207"/>
      <c r="T55" s="272" t="s">
        <v>148</v>
      </c>
      <c r="U55" s="207" t="e">
        <f t="shared" si="1"/>
        <v>#N/A</v>
      </c>
      <c r="V55" s="207"/>
      <c r="W55" s="207"/>
      <c r="X55" s="207"/>
    </row>
    <row r="56" spans="1:24" hidden="1" x14ac:dyDescent="0.2">
      <c r="A56" s="169">
        <v>12</v>
      </c>
      <c r="B56" s="184">
        <f t="shared" si="0"/>
        <v>0</v>
      </c>
      <c r="C56" s="185">
        <f t="shared" si="0"/>
        <v>0</v>
      </c>
      <c r="D56" s="180">
        <f>SUMIFS(D22:M22,D8:M8,D44)</f>
        <v>0</v>
      </c>
      <c r="E56" s="165">
        <f>SUMIFS(D22:M22,D8:M8,E44)</f>
        <v>0</v>
      </c>
      <c r="F56" s="165">
        <f>SUMIFS(D22:M22,D8:M8,F44)</f>
        <v>0</v>
      </c>
      <c r="G56" s="165">
        <f>SUMIFS(D22:M22,D8:M8,G44)</f>
        <v>0</v>
      </c>
      <c r="H56" s="165">
        <f>SUMIFS(D22:M22,D8:M8,H44)</f>
        <v>0</v>
      </c>
      <c r="I56" s="165">
        <f>SUMIFS(D22:M22,D8:M8,I44)</f>
        <v>0</v>
      </c>
      <c r="J56" s="165">
        <f>SUMIFS(D22:M22,D8:M8,J44)</f>
        <v>0</v>
      </c>
      <c r="K56" s="165">
        <f>SUMIFS(D22:M22,D8:M8,K44)</f>
        <v>0</v>
      </c>
      <c r="L56" s="165">
        <f>SUMIFS(D22:M22,D8:M8,L44)</f>
        <v>0</v>
      </c>
      <c r="M56" s="165">
        <f>SUMIFS(D22:M22,D8:M8,M44)</f>
        <v>0</v>
      </c>
      <c r="N56" s="165"/>
      <c r="O56" s="165"/>
      <c r="P56" s="165"/>
      <c r="Q56" s="165"/>
    </row>
    <row r="57" spans="1:24" hidden="1" x14ac:dyDescent="0.2">
      <c r="A57" s="169">
        <v>13</v>
      </c>
      <c r="B57" s="184">
        <f t="shared" si="0"/>
        <v>0</v>
      </c>
      <c r="C57" s="185">
        <f t="shared" si="0"/>
        <v>0</v>
      </c>
      <c r="D57" s="180">
        <f>SUMIFS(D23:M23,D8:M8,D44)</f>
        <v>0</v>
      </c>
      <c r="E57" s="165">
        <f>SUMIFS(D23:M23,D8:M8,E44)</f>
        <v>0</v>
      </c>
      <c r="F57" s="165">
        <f>SUMIFS(D23:M23,D8:M8,F44)</f>
        <v>0</v>
      </c>
      <c r="G57" s="165">
        <f>SUMIFS(D23:M23,D8:M8,G44)</f>
        <v>0</v>
      </c>
      <c r="H57" s="165">
        <f>SUMIFS(D23:M23,D8:M8,H44)</f>
        <v>0</v>
      </c>
      <c r="I57" s="165">
        <f>SUMIFS(D23:M23,D8:M8,I44)</f>
        <v>0</v>
      </c>
      <c r="J57" s="165">
        <f>SUMIFS(D23:M23,D8:M8,J44)</f>
        <v>0</v>
      </c>
      <c r="K57" s="165">
        <f>SUMIFS(D23:M23,D8:M8,K44)</f>
        <v>0</v>
      </c>
      <c r="L57" s="165">
        <f>SUMIFS(D23:M23,D8:M8,L44)</f>
        <v>0</v>
      </c>
      <c r="M57" s="165">
        <f>SUMIFS(D23:M23,D8:M8,M44)</f>
        <v>0</v>
      </c>
      <c r="N57" s="165"/>
      <c r="O57" s="165"/>
      <c r="P57" s="165"/>
      <c r="Q57" s="165"/>
    </row>
    <row r="58" spans="1:24" hidden="1" x14ac:dyDescent="0.2">
      <c r="A58" s="169">
        <v>14</v>
      </c>
      <c r="B58" s="184">
        <f t="shared" si="0"/>
        <v>0</v>
      </c>
      <c r="C58" s="185">
        <f t="shared" si="0"/>
        <v>0</v>
      </c>
      <c r="D58" s="180">
        <f>SUMIFS(D24:M24,D8:M8,D44)</f>
        <v>0</v>
      </c>
      <c r="E58" s="165">
        <f>SUMIFS(D24:M24,D8:M8,E44)</f>
        <v>0</v>
      </c>
      <c r="F58" s="165">
        <f>SUMIFS(D24:M24,D8:M8,F44)</f>
        <v>0</v>
      </c>
      <c r="G58" s="165">
        <f>SUMIFS(D24:M24,D8:M8,G44)</f>
        <v>0</v>
      </c>
      <c r="H58" s="165">
        <f>SUMIFS(D24:M24,D8:M8,H44)</f>
        <v>0</v>
      </c>
      <c r="I58" s="165">
        <f>SUMIFS(D24:M24,D8:M8,I44)</f>
        <v>0</v>
      </c>
      <c r="J58" s="165">
        <f>SUMIFS(D24:M24,D8:M8,J44)</f>
        <v>0</v>
      </c>
      <c r="K58" s="165">
        <f>SUMIFS(D24:M24,D8:M8,K44)</f>
        <v>0</v>
      </c>
      <c r="L58" s="165">
        <f>SUMIFS(D24:M24,D8:M8,L44)</f>
        <v>0</v>
      </c>
      <c r="M58" s="165">
        <f>SUMIFS(D24:M24,D8:M8,M44)</f>
        <v>0</v>
      </c>
      <c r="N58" s="165"/>
      <c r="O58" s="165"/>
      <c r="P58" s="165"/>
      <c r="Q58" s="165"/>
    </row>
    <row r="59" spans="1:24" hidden="1" x14ac:dyDescent="0.2">
      <c r="A59" s="169">
        <v>15</v>
      </c>
      <c r="B59" s="184">
        <f t="shared" si="0"/>
        <v>0</v>
      </c>
      <c r="C59" s="185">
        <f t="shared" si="0"/>
        <v>0</v>
      </c>
      <c r="D59" s="180">
        <f>SUMIFS(D25:M25,D8:M8,D44)</f>
        <v>0</v>
      </c>
      <c r="E59" s="165">
        <f>SUMIFS(D25:M25,D8:M8,E44)</f>
        <v>0</v>
      </c>
      <c r="F59" s="165">
        <f>SUMIFS(D25:M25,D8:M8,F44)</f>
        <v>0</v>
      </c>
      <c r="G59" s="165">
        <f>SUMIFS(D25:M25,D8:M8,G44)</f>
        <v>0</v>
      </c>
      <c r="H59" s="165">
        <f>SUMIFS(D25:M25,D8:M8,H44)</f>
        <v>0</v>
      </c>
      <c r="I59" s="165">
        <f>SUMIFS(D25:M25,D8:M8,I44)</f>
        <v>0</v>
      </c>
      <c r="J59" s="165">
        <f>SUMIFS(D25:M25,D8:M8,J44)</f>
        <v>0</v>
      </c>
      <c r="K59" s="165">
        <f>SUMIFS(D25:M25,D8:M8,K44)</f>
        <v>0</v>
      </c>
      <c r="L59" s="165">
        <f>SUMIFS(D25:M25,D8:M8,L44)</f>
        <v>0</v>
      </c>
      <c r="M59" s="165">
        <f>SUMIFS(D25:M25,D8:M8,M44)</f>
        <v>0</v>
      </c>
      <c r="N59" s="165"/>
      <c r="O59" s="165"/>
      <c r="P59" s="165"/>
      <c r="Q59" s="165"/>
    </row>
    <row r="60" spans="1:24" hidden="1" x14ac:dyDescent="0.2">
      <c r="A60" s="186">
        <v>16</v>
      </c>
      <c r="B60" s="184">
        <f t="shared" si="0"/>
        <v>0</v>
      </c>
      <c r="C60" s="187">
        <f t="shared" si="0"/>
        <v>0</v>
      </c>
      <c r="D60" s="180">
        <f>SUMIFS(D26:M26,D8:M8,D44)</f>
        <v>0</v>
      </c>
      <c r="E60" s="180">
        <f>SUMIFS(D26:M26,D8:M8,E44)</f>
        <v>0</v>
      </c>
      <c r="F60" s="180">
        <f>SUMIFS(D26:M26,D8:M8,F44)</f>
        <v>0</v>
      </c>
      <c r="G60" s="180">
        <f>SUMIFS(D26:M26,D8:M8,G44)</f>
        <v>0</v>
      </c>
      <c r="H60" s="180">
        <f>SUMIFS(D26:M26,D8:M8,H44)</f>
        <v>0</v>
      </c>
      <c r="I60" s="180">
        <f>SUMIFS(D26:M26,D8:M8,I44)</f>
        <v>0</v>
      </c>
      <c r="J60" s="180">
        <f>SUMIFS(D26:M26,D8:M8,J44)</f>
        <v>0</v>
      </c>
      <c r="K60" s="180">
        <f>SUMIFS(D26:M26,D8:M8,K44)</f>
        <v>0</v>
      </c>
      <c r="L60" s="180">
        <f>SUMIFS(D26:M26,D8:M8,L44)</f>
        <v>0</v>
      </c>
      <c r="M60" s="180">
        <f>SUMIFS(D26:M26,D8:M8,M44)</f>
        <v>0</v>
      </c>
      <c r="N60" s="180"/>
      <c r="O60" s="180"/>
      <c r="P60" s="180"/>
      <c r="Q60" s="180"/>
    </row>
    <row r="61" spans="1:24" hidden="1" x14ac:dyDescent="0.2">
      <c r="A61" s="169">
        <v>17</v>
      </c>
      <c r="B61" s="184">
        <f t="shared" ref="B61:C74" si="2">B27</f>
        <v>0</v>
      </c>
      <c r="C61" s="187">
        <f t="shared" si="2"/>
        <v>0</v>
      </c>
      <c r="D61" s="180">
        <f>SUMIFS(D27:M27,D8:M8,D44)</f>
        <v>0</v>
      </c>
      <c r="E61" s="180">
        <f>SUMIFS(D27:M27,D8:M8,E44)</f>
        <v>0</v>
      </c>
      <c r="F61" s="180">
        <f>SUMIFS(D27:M27,D8:M8,F44)</f>
        <v>0</v>
      </c>
      <c r="G61" s="180">
        <f>SUMIFS(D27:M27,D8:M8,G44)</f>
        <v>0</v>
      </c>
      <c r="H61" s="180">
        <f>SUMIFS(D27:M27,D8:M8,H44)</f>
        <v>0</v>
      </c>
      <c r="I61" s="180">
        <f>SUMIFS(D27:M27,D8:M8,I44)</f>
        <v>0</v>
      </c>
      <c r="J61" s="180">
        <f>SUMIFS(D27:M27,D8:M8,J44)</f>
        <v>0</v>
      </c>
      <c r="K61" s="180">
        <f>SUMIFS(D27:M27,D8:M8,K44)</f>
        <v>0</v>
      </c>
      <c r="L61" s="180">
        <f>SUMIFS(D27:M27,D8:M8,L44)</f>
        <v>0</v>
      </c>
      <c r="M61" s="180">
        <f>SUMIFS(D27:M27,D8:M8,M44)</f>
        <v>0</v>
      </c>
      <c r="N61" s="180"/>
      <c r="O61" s="180"/>
      <c r="P61" s="180"/>
      <c r="Q61" s="180"/>
    </row>
    <row r="62" spans="1:24" hidden="1" x14ac:dyDescent="0.2">
      <c r="A62" s="169">
        <v>18</v>
      </c>
      <c r="B62" s="184">
        <f t="shared" si="2"/>
        <v>0</v>
      </c>
      <c r="C62" s="187">
        <f t="shared" si="2"/>
        <v>0</v>
      </c>
      <c r="D62" s="180">
        <f>SUMIFS(D28:M28,D8:M8,D44)</f>
        <v>0</v>
      </c>
      <c r="E62" s="180">
        <f>SUMIFS(D28:M28,D8:M8,E44)</f>
        <v>0</v>
      </c>
      <c r="F62" s="180">
        <f>SUMIFS(D28:M28,D8:M8,F44)</f>
        <v>0</v>
      </c>
      <c r="G62" s="180">
        <f>SUMIFS(D28:M28,D8:M8,G44)</f>
        <v>0</v>
      </c>
      <c r="H62" s="180">
        <f>SUMIFS(D28:M28,D8:M8,H44)</f>
        <v>0</v>
      </c>
      <c r="I62" s="180">
        <f>SUMIFS(D28:M28,D8:M8,I44)</f>
        <v>0</v>
      </c>
      <c r="J62" s="180">
        <f>SUMIFS(D28:M28,D8:M8,J44)</f>
        <v>0</v>
      </c>
      <c r="K62" s="180">
        <f>SUMIFS(D28:M28,D8:M8,K44)</f>
        <v>0</v>
      </c>
      <c r="L62" s="180">
        <f>SUMIFS(D28:M28,D8:M8,L44)</f>
        <v>0</v>
      </c>
      <c r="M62" s="180">
        <f>SUMIFS(D28:M28,D8:M8,M44)</f>
        <v>0</v>
      </c>
      <c r="N62" s="180"/>
      <c r="O62" s="180"/>
      <c r="P62" s="180"/>
      <c r="Q62" s="180"/>
    </row>
    <row r="63" spans="1:24" hidden="1" x14ac:dyDescent="0.2">
      <c r="A63" s="186">
        <v>19</v>
      </c>
      <c r="B63" s="184">
        <f t="shared" si="2"/>
        <v>0</v>
      </c>
      <c r="C63" s="187">
        <f t="shared" si="2"/>
        <v>0</v>
      </c>
      <c r="D63" s="180">
        <f>SUMIFS(D29:M29,D8:M8,D44)</f>
        <v>0</v>
      </c>
      <c r="E63" s="180">
        <f>SUMIFS(D29:M29,D8:M8,E44)</f>
        <v>0</v>
      </c>
      <c r="F63" s="180">
        <f>SUMIFS(D29:M29,D8:M8,F44)</f>
        <v>0</v>
      </c>
      <c r="G63" s="180">
        <f>SUMIFS(D29:M29,D8:M8,G44)</f>
        <v>0</v>
      </c>
      <c r="H63" s="180">
        <f>SUMIFS(D29:M29,D8:M8,H44)</f>
        <v>0</v>
      </c>
      <c r="I63" s="180">
        <f>SUMIFS(D29:M29,D8:M8,I44)</f>
        <v>0</v>
      </c>
      <c r="J63" s="180">
        <f>SUMIFS(D29:M29,D8:M8,J44)</f>
        <v>0</v>
      </c>
      <c r="K63" s="180">
        <f>SUMIFS(D29:M29,D8:M8,K44)</f>
        <v>0</v>
      </c>
      <c r="L63" s="180">
        <f>SUMIFS(D29:M29,D8:M8,L44)</f>
        <v>0</v>
      </c>
      <c r="M63" s="180">
        <f>SUMIFS(D29:M29,D8:M8,M44)</f>
        <v>0</v>
      </c>
      <c r="N63" s="180"/>
      <c r="O63" s="180"/>
      <c r="P63" s="180"/>
      <c r="Q63" s="180"/>
    </row>
    <row r="64" spans="1:24" hidden="1" x14ac:dyDescent="0.2">
      <c r="A64" s="169">
        <v>20</v>
      </c>
      <c r="B64" s="184">
        <f t="shared" si="2"/>
        <v>0</v>
      </c>
      <c r="C64" s="187">
        <f t="shared" si="2"/>
        <v>0</v>
      </c>
      <c r="D64" s="180">
        <f>SUMIFS(D30:M30,D8:M8,D44)</f>
        <v>0</v>
      </c>
      <c r="E64" s="180">
        <f>SUMIFS(D30:M30,D8:M8,E44)</f>
        <v>0</v>
      </c>
      <c r="F64" s="180">
        <f>SUMIFS(D30:M30,D8:M8,F44)</f>
        <v>0</v>
      </c>
      <c r="G64" s="180">
        <f>SUMIFS(D30:M30,D8:M8,G44)</f>
        <v>0</v>
      </c>
      <c r="H64" s="180">
        <f>SUMIFS(D30:M30,D8:M8,H44)</f>
        <v>0</v>
      </c>
      <c r="I64" s="180">
        <f>SUMIFS(D30:M30,D8:M8,I44)</f>
        <v>0</v>
      </c>
      <c r="J64" s="180">
        <f>SUMIFS(D30:M30,D8:M8,J44)</f>
        <v>0</v>
      </c>
      <c r="K64" s="180">
        <f>SUMIFS(D30:M30,D8:M8,K44)</f>
        <v>0</v>
      </c>
      <c r="L64" s="180">
        <f>SUMIFS(D30:M30,D8:M8,L44)</f>
        <v>0</v>
      </c>
      <c r="M64" s="180">
        <f>SUMIFS(D30:M30,D8:M8,M44)</f>
        <v>0</v>
      </c>
      <c r="N64" s="180"/>
      <c r="O64" s="180"/>
      <c r="P64" s="180"/>
      <c r="Q64" s="180"/>
    </row>
    <row r="65" spans="1:17" hidden="1" x14ac:dyDescent="0.2">
      <c r="A65" s="169">
        <v>21</v>
      </c>
      <c r="B65" s="184">
        <f t="shared" si="2"/>
        <v>0</v>
      </c>
      <c r="C65" s="187">
        <f t="shared" si="2"/>
        <v>0</v>
      </c>
      <c r="D65" s="180">
        <f>SUMIFS(D31:M31,D8:M8,D44)</f>
        <v>0</v>
      </c>
      <c r="E65" s="165">
        <f>SUMIFS(D31:M31,D8:M8,E44)</f>
        <v>0</v>
      </c>
      <c r="F65" s="165">
        <f>SUMIFS(D31:M31,D8:M8,F44)</f>
        <v>0</v>
      </c>
      <c r="G65" s="165">
        <f>SUMIFS(D31:M31,D8:M8,G44)</f>
        <v>0</v>
      </c>
      <c r="H65" s="165">
        <f>SUMIFS(D31:M31,D8:M8,H44)</f>
        <v>0</v>
      </c>
      <c r="I65" s="165">
        <f>SUMIFS(D31:M31,D8:M8,I44)</f>
        <v>0</v>
      </c>
      <c r="J65" s="165">
        <f>SUMIFS(D31:M31,D8:M8,J44)</f>
        <v>0</v>
      </c>
      <c r="K65" s="165">
        <f>SUMIFS(D31:M31,D8:M8,K44)</f>
        <v>0</v>
      </c>
      <c r="L65" s="165">
        <f>SUMIFS(D31:M31,D8:M8,L44)</f>
        <v>0</v>
      </c>
      <c r="M65" s="165">
        <f>SUMIFS(D31:M31,D8:M8,M44)</f>
        <v>0</v>
      </c>
      <c r="N65" s="165"/>
      <c r="O65" s="165"/>
      <c r="P65" s="165"/>
      <c r="Q65" s="165"/>
    </row>
    <row r="66" spans="1:17" hidden="1" x14ac:dyDescent="0.2">
      <c r="A66" s="186">
        <v>22</v>
      </c>
      <c r="B66" s="184">
        <f t="shared" si="2"/>
        <v>0</v>
      </c>
      <c r="C66" s="187">
        <f t="shared" si="2"/>
        <v>0</v>
      </c>
      <c r="D66" s="180">
        <f>SUMIFS(D32:M32,D8:M8,D44)</f>
        <v>0</v>
      </c>
      <c r="E66" s="165">
        <f>SUMIFS(D32:M32,D8:M8,E44)</f>
        <v>0</v>
      </c>
      <c r="F66" s="165">
        <f>SUMIFS(D32:M32,D8:M8,F44)</f>
        <v>0</v>
      </c>
      <c r="G66" s="165">
        <f>SUMIFS(D32:M32,D8:M8,G44)</f>
        <v>0</v>
      </c>
      <c r="H66" s="165">
        <f>SUMIFS(D32:M32,D8:M8,H44)</f>
        <v>0</v>
      </c>
      <c r="I66" s="165">
        <f>SUMIFS(D32:M32,D8:M8,I44)</f>
        <v>0</v>
      </c>
      <c r="J66" s="165">
        <f>SUMIFS(D32:M32,D8:M8,J44)</f>
        <v>0</v>
      </c>
      <c r="K66" s="165">
        <f>SUMIFS(D32:M32,D8:M8,K44)</f>
        <v>0</v>
      </c>
      <c r="L66" s="165">
        <f>SUMIFS(D32:M32,D8:M8,L44)</f>
        <v>0</v>
      </c>
      <c r="M66" s="165">
        <f>SUMIFS(D32:M32,D8:M8,M44)</f>
        <v>0</v>
      </c>
      <c r="N66" s="165"/>
      <c r="O66" s="165"/>
      <c r="P66" s="165"/>
      <c r="Q66" s="165"/>
    </row>
    <row r="67" spans="1:17" hidden="1" x14ac:dyDescent="0.2">
      <c r="A67" s="169">
        <v>23</v>
      </c>
      <c r="B67" s="184">
        <f t="shared" si="2"/>
        <v>0</v>
      </c>
      <c r="C67" s="187">
        <f t="shared" si="2"/>
        <v>0</v>
      </c>
      <c r="D67" s="180">
        <f>SUMIFS(D33:M33,D8:M8,D44)</f>
        <v>0</v>
      </c>
      <c r="E67" s="165">
        <f>SUMIFS(D33:M33,D8:M8,E44)</f>
        <v>0</v>
      </c>
      <c r="F67" s="165">
        <f>SUMIFS(D33:M33,D8:M8,F44)</f>
        <v>0</v>
      </c>
      <c r="G67" s="165">
        <f>SUMIFS(D33:M33,D8:M8,G44)</f>
        <v>0</v>
      </c>
      <c r="H67" s="165">
        <f>SUMIFS(D33:M33,D8:M8,H44)</f>
        <v>0</v>
      </c>
      <c r="I67" s="165">
        <f>SUMIFS(D33:M33,D8:M8,I44)</f>
        <v>0</v>
      </c>
      <c r="J67" s="165">
        <f>SUMIFS(D33:M33,D8:M8,J44)</f>
        <v>0</v>
      </c>
      <c r="K67" s="165">
        <f>SUMIFS(D33:M33,D8:M8,K44)</f>
        <v>0</v>
      </c>
      <c r="L67" s="165">
        <f>SUMIFS(D33:M33,D8:M8,L44)</f>
        <v>0</v>
      </c>
      <c r="M67" s="165">
        <f>SUMIFS(D33:M33,D8:M8,M44)</f>
        <v>0</v>
      </c>
      <c r="N67" s="165"/>
      <c r="O67" s="165"/>
      <c r="P67" s="165"/>
      <c r="Q67" s="165"/>
    </row>
    <row r="68" spans="1:17" hidden="1" x14ac:dyDescent="0.2">
      <c r="A68" s="169">
        <v>24</v>
      </c>
      <c r="B68" s="184">
        <f t="shared" si="2"/>
        <v>0</v>
      </c>
      <c r="C68" s="187">
        <f t="shared" si="2"/>
        <v>0</v>
      </c>
      <c r="D68" s="180">
        <f>SUMIFS(D34:M34,D8:M8,D44)</f>
        <v>0</v>
      </c>
      <c r="E68" s="165">
        <f>SUMIFS(D34:M34,D8:M8,E44)</f>
        <v>0</v>
      </c>
      <c r="F68" s="165">
        <f>SUMIFS(D34:M34,D8:M8,F44)</f>
        <v>0</v>
      </c>
      <c r="G68" s="165">
        <f>SUMIFS(D34:M34,D8:M8,G44)</f>
        <v>0</v>
      </c>
      <c r="H68" s="165">
        <f>SUMIFS(D34:M34,D8:M8,H44)</f>
        <v>0</v>
      </c>
      <c r="I68" s="165">
        <f>SUMIFS(D34:M34,D8:M8,I44)</f>
        <v>0</v>
      </c>
      <c r="J68" s="165">
        <f>SUMIFS(D34:M34,D8:M8,J44)</f>
        <v>0</v>
      </c>
      <c r="K68" s="165">
        <f>SUMIFS(D34:M34,D8:M8,K44)</f>
        <v>0</v>
      </c>
      <c r="L68" s="165">
        <f>SUMIFS(D34:M34,D8:M8,L44)</f>
        <v>0</v>
      </c>
      <c r="M68" s="165">
        <f>SUMIFS(D34:M34,D8:M8,M44)</f>
        <v>0</v>
      </c>
      <c r="N68" s="165"/>
      <c r="O68" s="165"/>
      <c r="P68" s="165"/>
      <c r="Q68" s="165"/>
    </row>
    <row r="69" spans="1:17" hidden="1" x14ac:dyDescent="0.2">
      <c r="A69" s="186">
        <v>25</v>
      </c>
      <c r="B69" s="184">
        <f t="shared" si="2"/>
        <v>0</v>
      </c>
      <c r="C69" s="187">
        <f t="shared" si="2"/>
        <v>0</v>
      </c>
      <c r="D69" s="180">
        <f>SUMIFS(D35:M35,D8:M8,D44)</f>
        <v>0</v>
      </c>
      <c r="E69" s="165">
        <f>SUMIFS(D35:M35,D8:M8,E44)</f>
        <v>0</v>
      </c>
      <c r="F69" s="165">
        <f>SUMIFS(D35:M35,D8:M8,F44)</f>
        <v>0</v>
      </c>
      <c r="G69" s="165">
        <f>SUMIFS(D35:M35,D8:M8,G44)</f>
        <v>0</v>
      </c>
      <c r="H69" s="165">
        <f>SUMIFS(D35:M35,D8:M8,H44)</f>
        <v>0</v>
      </c>
      <c r="I69" s="165">
        <f>SUMIFS(D35:M35,D8:M8,I44)</f>
        <v>0</v>
      </c>
      <c r="J69" s="165">
        <f>SUMIFS(D35:M35,D8:M8,J44)</f>
        <v>0</v>
      </c>
      <c r="K69" s="165">
        <f>SUMIFS(D35:M35,D8:M8,K44)</f>
        <v>0</v>
      </c>
      <c r="L69" s="165">
        <f>SUMIFS(D35:M35,D8:M8,L44)</f>
        <v>0</v>
      </c>
      <c r="M69" s="165">
        <f>SUMIFS(D35:M35,D8:M8,M44)</f>
        <v>0</v>
      </c>
      <c r="N69" s="165"/>
      <c r="O69" s="165"/>
      <c r="P69" s="165"/>
      <c r="Q69" s="165"/>
    </row>
    <row r="70" spans="1:17" hidden="1" x14ac:dyDescent="0.2">
      <c r="A70" s="169">
        <v>26</v>
      </c>
      <c r="B70" s="184">
        <f t="shared" si="2"/>
        <v>0</v>
      </c>
      <c r="C70" s="187">
        <f t="shared" si="2"/>
        <v>0</v>
      </c>
      <c r="D70" s="180">
        <f>SUMIFS(D36:M36,D8:M8,D44)</f>
        <v>0</v>
      </c>
      <c r="E70" s="165">
        <f>SUMIFS(D36:M36,D8:M8,E44)</f>
        <v>0</v>
      </c>
      <c r="F70" s="165">
        <f>SUMIFS(D36:M36,D8:M8,F44)</f>
        <v>0</v>
      </c>
      <c r="G70" s="165">
        <f>SUMIFS(D36:M36,D8:M8,G44)</f>
        <v>0</v>
      </c>
      <c r="H70" s="165">
        <f>SUMIFS(D36:M36,D8:M8,H44)</f>
        <v>0</v>
      </c>
      <c r="I70" s="165">
        <f>SUMIFS(D36:M36,D8:M8,I44)</f>
        <v>0</v>
      </c>
      <c r="J70" s="165">
        <f>SUMIFS(D36:M36,D8:M8,J44)</f>
        <v>0</v>
      </c>
      <c r="K70" s="165">
        <f>SUMIFS(D36:M36,D8:M8,K44)</f>
        <v>0</v>
      </c>
      <c r="L70" s="165">
        <f>SUMIFS(D36:M36,D8:M8,L44)</f>
        <v>0</v>
      </c>
      <c r="M70" s="165">
        <f>SUMIFS(D36:M36,D8:M8,M44)</f>
        <v>0</v>
      </c>
      <c r="N70" s="165"/>
      <c r="O70" s="165"/>
      <c r="P70" s="165"/>
      <c r="Q70" s="165"/>
    </row>
    <row r="71" spans="1:17" hidden="1" x14ac:dyDescent="0.2">
      <c r="A71" s="169">
        <v>27</v>
      </c>
      <c r="B71" s="184">
        <f t="shared" si="2"/>
        <v>0</v>
      </c>
      <c r="C71" s="187">
        <f t="shared" si="2"/>
        <v>0</v>
      </c>
      <c r="D71" s="180">
        <f>SUMIFS(D37:M37,D8:M8,D44)</f>
        <v>0</v>
      </c>
      <c r="E71" s="165">
        <f>SUMIFS(D37:M37,D8:M8,E44)</f>
        <v>0</v>
      </c>
      <c r="F71" s="165">
        <f>SUMIFS(D37:M37,D8:M8,F44)</f>
        <v>0</v>
      </c>
      <c r="G71" s="165">
        <f>SUMIFS(D37:M37,D8:M8,G44)</f>
        <v>0</v>
      </c>
      <c r="H71" s="165">
        <f>SUMIFS(D37:M37,D8:M8,H44)</f>
        <v>0</v>
      </c>
      <c r="I71" s="165">
        <f>SUMIFS(D37:M37,D8:M8,I44)</f>
        <v>0</v>
      </c>
      <c r="J71" s="165">
        <f>SUMIFS(D37:M37,D8:M8,J44)</f>
        <v>0</v>
      </c>
      <c r="K71" s="165">
        <f>SUMIFS(D37:M37,D8:M8,K44)</f>
        <v>0</v>
      </c>
      <c r="L71" s="165">
        <f>SUMIFS(D37:M37,D8:M8,L44)</f>
        <v>0</v>
      </c>
      <c r="M71" s="165">
        <f>SUMIFS(D37:M37,D8:M8,M44)</f>
        <v>0</v>
      </c>
      <c r="N71" s="165"/>
      <c r="O71" s="165"/>
      <c r="P71" s="165"/>
      <c r="Q71" s="165"/>
    </row>
    <row r="72" spans="1:17" hidden="1" x14ac:dyDescent="0.2">
      <c r="A72" s="186">
        <v>28</v>
      </c>
      <c r="B72" s="184">
        <f t="shared" si="2"/>
        <v>0</v>
      </c>
      <c r="C72" s="187">
        <f t="shared" si="2"/>
        <v>0</v>
      </c>
      <c r="D72" s="180">
        <f>SUMIFS(D38:M38,D8:M8,D44)</f>
        <v>0</v>
      </c>
      <c r="E72" s="165">
        <f>SUMIFS(D38:M38,D8:M8,E44)</f>
        <v>0</v>
      </c>
      <c r="F72" s="165">
        <f>SUMIFS(D38:M38,D8:M8,F44)</f>
        <v>0</v>
      </c>
      <c r="G72" s="165">
        <f>SUMIFS(D38:M38,D8:M8,G44)</f>
        <v>0</v>
      </c>
      <c r="H72" s="165">
        <f>SUMIFS(D38:M38,D8:M8,H44)</f>
        <v>0</v>
      </c>
      <c r="I72" s="165">
        <f>SUMIFS(D38:M38,D8:M8,I44)</f>
        <v>0</v>
      </c>
      <c r="J72" s="165">
        <f>SUMIFS(D38:M38,D8:M8,J44)</f>
        <v>0</v>
      </c>
      <c r="K72" s="165">
        <f>SUMIFS(D38:M38,D8:M8,K44)</f>
        <v>0</v>
      </c>
      <c r="L72" s="165">
        <f>SUMIFS(D38:M38,D8:M8,L44)</f>
        <v>0</v>
      </c>
      <c r="M72" s="165">
        <f>SUMIFS(D38:M38,D8:M8,M44)</f>
        <v>0</v>
      </c>
      <c r="N72" s="165"/>
      <c r="O72" s="165"/>
      <c r="P72" s="165"/>
      <c r="Q72" s="165"/>
    </row>
    <row r="73" spans="1:17" hidden="1" x14ac:dyDescent="0.2">
      <c r="A73" s="169">
        <v>29</v>
      </c>
      <c r="B73" s="184">
        <f t="shared" si="2"/>
        <v>0</v>
      </c>
      <c r="C73" s="187">
        <f t="shared" si="2"/>
        <v>0</v>
      </c>
      <c r="D73" s="180">
        <f>SUMIFS(D39:M39,D8:M8,D44)</f>
        <v>0</v>
      </c>
      <c r="E73" s="165">
        <f>SUMIFS(D39:M39,D8:M8,E44)</f>
        <v>0</v>
      </c>
      <c r="F73" s="165">
        <f>SUMIFS(D39:M39,D8:M8,F44)</f>
        <v>0</v>
      </c>
      <c r="G73" s="165">
        <f>SUMIFS(D39:M39,D8:M8,G44)</f>
        <v>0</v>
      </c>
      <c r="H73" s="165">
        <f>SUMIFS(D39:M39,D8:M8,H44)</f>
        <v>0</v>
      </c>
      <c r="I73" s="165">
        <f>SUMIFS(D39:M39,D8:M8,I44)</f>
        <v>0</v>
      </c>
      <c r="J73" s="165">
        <f>SUMIFS(D39:M39,D8:M8,J44)</f>
        <v>0</v>
      </c>
      <c r="K73" s="165">
        <f>SUMIFS(D39:M39,D8:M8,K44)</f>
        <v>0</v>
      </c>
      <c r="L73" s="165">
        <f>SUMIFS(D39:M39,D8:M8,L44)</f>
        <v>0</v>
      </c>
      <c r="M73" s="165">
        <f>SUMIFS(D39:M39,D8:M8,M44)</f>
        <v>0</v>
      </c>
      <c r="N73" s="165"/>
      <c r="O73" s="165"/>
      <c r="P73" s="165"/>
      <c r="Q73" s="165"/>
    </row>
    <row r="74" spans="1:17" hidden="1" x14ac:dyDescent="0.2">
      <c r="A74" s="169">
        <v>30</v>
      </c>
      <c r="B74" s="184">
        <f t="shared" si="2"/>
        <v>0</v>
      </c>
      <c r="C74" s="187">
        <f t="shared" si="2"/>
        <v>0</v>
      </c>
      <c r="D74" s="180">
        <f>SUMIFS(D40:M40,D8:M8,D44)</f>
        <v>0</v>
      </c>
      <c r="E74" s="165">
        <f>SUMIFS(D40:M40,D8:M8,E44)</f>
        <v>0</v>
      </c>
      <c r="F74" s="165">
        <f>SUMIFS(D40:M40,D8:M8,F44)</f>
        <v>0</v>
      </c>
      <c r="G74" s="165">
        <f>SUMIFS(D40:M40,D8:M8,G44)</f>
        <v>0</v>
      </c>
      <c r="H74" s="165">
        <f>SUMIFS(D40:M40,D8:M8,H44)</f>
        <v>0</v>
      </c>
      <c r="I74" s="165">
        <f>SUMIFS(D40:M40,D8:M8,I44)</f>
        <v>0</v>
      </c>
      <c r="J74" s="165">
        <f>SUMIFS(D40:M40,D8:M8,J44)</f>
        <v>0</v>
      </c>
      <c r="K74" s="165">
        <f>SUMIFS(D40:M40,D8:M8,K44)</f>
        <v>0</v>
      </c>
      <c r="L74" s="165">
        <f>SUMIFS(D40:M40,D8:M8,L44)</f>
        <v>0</v>
      </c>
      <c r="M74" s="165">
        <f>SUMIFS(D40:M40,D8:M8,M44)</f>
        <v>0</v>
      </c>
      <c r="N74" s="165"/>
      <c r="O74" s="165"/>
      <c r="P74" s="165"/>
      <c r="Q74" s="165"/>
    </row>
    <row r="75" spans="1:17" hidden="1" x14ac:dyDescent="0.2">
      <c r="C75" s="188"/>
      <c r="F75" s="189"/>
      <c r="G75" s="189"/>
      <c r="H75" s="179"/>
      <c r="I75" s="179"/>
      <c r="J75" s="179"/>
      <c r="K75" s="179"/>
      <c r="L75" s="179"/>
    </row>
    <row r="76" spans="1:17" hidden="1" x14ac:dyDescent="0.2">
      <c r="H76" s="166"/>
    </row>
    <row r="77" spans="1:17" hidden="1" x14ac:dyDescent="0.2">
      <c r="A77" s="166" t="s">
        <v>251</v>
      </c>
      <c r="D77" s="180" t="e">
        <f>(D43/SUM(D43:Q43))*100</f>
        <v>#DIV/0!</v>
      </c>
      <c r="E77" s="180" t="e">
        <f>(E43/SUM(D43:Q43))*100</f>
        <v>#DIV/0!</v>
      </c>
      <c r="F77" s="180" t="e">
        <f>(F43/SUM(D43:Q43))*100</f>
        <v>#DIV/0!</v>
      </c>
      <c r="G77" s="180" t="e">
        <f>(G43/SUM(D43:Q43))*100</f>
        <v>#DIV/0!</v>
      </c>
      <c r="H77" s="180" t="e">
        <f>(H43/SUM(D43:Q43))*100</f>
        <v>#DIV/0!</v>
      </c>
      <c r="I77" s="180" t="e">
        <f>(I43/SUM(D43:Q43))*100</f>
        <v>#DIV/0!</v>
      </c>
      <c r="J77" s="180" t="e">
        <f>(J43/SUM(D43:Q43))*100</f>
        <v>#DIV/0!</v>
      </c>
      <c r="K77" s="180" t="e">
        <f>(K43/SUM(D43:Q43))*100</f>
        <v>#DIV/0!</v>
      </c>
      <c r="L77" s="180" t="e">
        <f>(L43/SUM(D43:Q43))*100</f>
        <v>#DIV/0!</v>
      </c>
      <c r="M77" s="180" t="e">
        <f>(M43/SUM(D43:Q43))*100</f>
        <v>#DIV/0!</v>
      </c>
      <c r="N77" s="180"/>
      <c r="O77" s="180"/>
      <c r="P77" s="180"/>
      <c r="Q77" s="180"/>
    </row>
    <row r="78" spans="1:17" hidden="1" x14ac:dyDescent="0.2">
      <c r="A78" s="169" t="s">
        <v>211</v>
      </c>
      <c r="B78" s="181" t="s">
        <v>210</v>
      </c>
      <c r="C78" s="182" t="s">
        <v>209</v>
      </c>
      <c r="D78" s="181" t="s">
        <v>33</v>
      </c>
      <c r="E78" s="181" t="s">
        <v>34</v>
      </c>
      <c r="F78" s="181" t="s">
        <v>35</v>
      </c>
      <c r="G78" s="181" t="s">
        <v>37</v>
      </c>
      <c r="H78" s="181" t="s">
        <v>38</v>
      </c>
      <c r="I78" s="181" t="s">
        <v>144</v>
      </c>
      <c r="J78" s="181" t="s">
        <v>145</v>
      </c>
      <c r="K78" s="181" t="s">
        <v>146</v>
      </c>
      <c r="L78" s="181" t="s">
        <v>147</v>
      </c>
      <c r="M78" s="183" t="s">
        <v>148</v>
      </c>
      <c r="N78" s="183"/>
      <c r="O78" s="183"/>
      <c r="P78" s="183"/>
      <c r="Q78" s="183"/>
    </row>
    <row r="79" spans="1:17" hidden="1" x14ac:dyDescent="0.2">
      <c r="A79" s="169">
        <v>1</v>
      </c>
      <c r="B79" s="184">
        <f t="shared" ref="B79:C94" si="3">B11</f>
        <v>0</v>
      </c>
      <c r="C79" s="185">
        <f t="shared" si="3"/>
        <v>0</v>
      </c>
      <c r="D79" s="180" t="e">
        <f t="shared" ref="D79:M79" si="4">(D45/D43)*D77</f>
        <v>#DIV/0!</v>
      </c>
      <c r="E79" s="180" t="e">
        <f t="shared" si="4"/>
        <v>#DIV/0!</v>
      </c>
      <c r="F79" s="180" t="e">
        <f t="shared" si="4"/>
        <v>#DIV/0!</v>
      </c>
      <c r="G79" s="180" t="e">
        <f t="shared" si="4"/>
        <v>#DIV/0!</v>
      </c>
      <c r="H79" s="180" t="e">
        <f t="shared" si="4"/>
        <v>#DIV/0!</v>
      </c>
      <c r="I79" s="180" t="e">
        <f t="shared" si="4"/>
        <v>#DIV/0!</v>
      </c>
      <c r="J79" s="180" t="e">
        <f t="shared" si="4"/>
        <v>#DIV/0!</v>
      </c>
      <c r="K79" s="180" t="e">
        <f t="shared" si="4"/>
        <v>#DIV/0!</v>
      </c>
      <c r="L79" s="180" t="e">
        <f t="shared" si="4"/>
        <v>#DIV/0!</v>
      </c>
      <c r="M79" s="180" t="e">
        <f t="shared" si="4"/>
        <v>#DIV/0!</v>
      </c>
      <c r="N79" s="180"/>
      <c r="O79" s="180"/>
      <c r="P79" s="180"/>
      <c r="Q79" s="180"/>
    </row>
    <row r="80" spans="1:17" hidden="1" x14ac:dyDescent="0.2">
      <c r="A80" s="169">
        <v>2</v>
      </c>
      <c r="B80" s="184">
        <f t="shared" si="3"/>
        <v>0</v>
      </c>
      <c r="C80" s="185">
        <f t="shared" si="3"/>
        <v>0</v>
      </c>
      <c r="D80" s="180" t="e">
        <f t="shared" ref="D80:M80" si="5">(D46/D43)*D77</f>
        <v>#DIV/0!</v>
      </c>
      <c r="E80" s="180" t="e">
        <f t="shared" si="5"/>
        <v>#DIV/0!</v>
      </c>
      <c r="F80" s="180" t="e">
        <f t="shared" si="5"/>
        <v>#DIV/0!</v>
      </c>
      <c r="G80" s="180" t="e">
        <f t="shared" si="5"/>
        <v>#DIV/0!</v>
      </c>
      <c r="H80" s="180" t="e">
        <f t="shared" si="5"/>
        <v>#DIV/0!</v>
      </c>
      <c r="I80" s="180" t="e">
        <f t="shared" si="5"/>
        <v>#DIV/0!</v>
      </c>
      <c r="J80" s="180" t="e">
        <f t="shared" si="5"/>
        <v>#DIV/0!</v>
      </c>
      <c r="K80" s="180" t="e">
        <f t="shared" si="5"/>
        <v>#DIV/0!</v>
      </c>
      <c r="L80" s="180" t="e">
        <f t="shared" si="5"/>
        <v>#DIV/0!</v>
      </c>
      <c r="M80" s="180" t="e">
        <f t="shared" si="5"/>
        <v>#DIV/0!</v>
      </c>
      <c r="N80" s="180"/>
      <c r="O80" s="180"/>
      <c r="P80" s="180"/>
      <c r="Q80" s="180"/>
    </row>
    <row r="81" spans="1:17" hidden="1" x14ac:dyDescent="0.2">
      <c r="A81" s="169">
        <v>3</v>
      </c>
      <c r="B81" s="184">
        <f t="shared" si="3"/>
        <v>0</v>
      </c>
      <c r="C81" s="185">
        <f t="shared" si="3"/>
        <v>0</v>
      </c>
      <c r="D81" s="180" t="e">
        <f t="shared" ref="D81:M81" si="6">(D47/D43)*D77</f>
        <v>#DIV/0!</v>
      </c>
      <c r="E81" s="180" t="e">
        <f t="shared" si="6"/>
        <v>#DIV/0!</v>
      </c>
      <c r="F81" s="180" t="e">
        <f t="shared" si="6"/>
        <v>#DIV/0!</v>
      </c>
      <c r="G81" s="180" t="e">
        <f t="shared" si="6"/>
        <v>#DIV/0!</v>
      </c>
      <c r="H81" s="180" t="e">
        <f t="shared" si="6"/>
        <v>#DIV/0!</v>
      </c>
      <c r="I81" s="180" t="e">
        <f t="shared" si="6"/>
        <v>#DIV/0!</v>
      </c>
      <c r="J81" s="180" t="e">
        <f t="shared" si="6"/>
        <v>#DIV/0!</v>
      </c>
      <c r="K81" s="180" t="e">
        <f t="shared" si="6"/>
        <v>#DIV/0!</v>
      </c>
      <c r="L81" s="180" t="e">
        <f t="shared" si="6"/>
        <v>#DIV/0!</v>
      </c>
      <c r="M81" s="180" t="e">
        <f t="shared" si="6"/>
        <v>#DIV/0!</v>
      </c>
      <c r="N81" s="180"/>
      <c r="O81" s="180"/>
      <c r="P81" s="180"/>
      <c r="Q81" s="180"/>
    </row>
    <row r="82" spans="1:17" hidden="1" x14ac:dyDescent="0.2">
      <c r="A82" s="169">
        <v>4</v>
      </c>
      <c r="B82" s="184">
        <f t="shared" si="3"/>
        <v>0</v>
      </c>
      <c r="C82" s="185">
        <f t="shared" si="3"/>
        <v>0</v>
      </c>
      <c r="D82" s="180" t="e">
        <f t="shared" ref="D82:M82" si="7">(D48/D43)*D77</f>
        <v>#DIV/0!</v>
      </c>
      <c r="E82" s="180" t="e">
        <f t="shared" si="7"/>
        <v>#DIV/0!</v>
      </c>
      <c r="F82" s="180" t="e">
        <f t="shared" si="7"/>
        <v>#DIV/0!</v>
      </c>
      <c r="G82" s="180" t="e">
        <f t="shared" si="7"/>
        <v>#DIV/0!</v>
      </c>
      <c r="H82" s="180" t="e">
        <f t="shared" si="7"/>
        <v>#DIV/0!</v>
      </c>
      <c r="I82" s="180" t="e">
        <f t="shared" si="7"/>
        <v>#DIV/0!</v>
      </c>
      <c r="J82" s="180" t="e">
        <f t="shared" si="7"/>
        <v>#DIV/0!</v>
      </c>
      <c r="K82" s="180" t="e">
        <f t="shared" si="7"/>
        <v>#DIV/0!</v>
      </c>
      <c r="L82" s="180" t="e">
        <f t="shared" si="7"/>
        <v>#DIV/0!</v>
      </c>
      <c r="M82" s="180" t="e">
        <f t="shared" si="7"/>
        <v>#DIV/0!</v>
      </c>
      <c r="N82" s="180"/>
      <c r="O82" s="180"/>
      <c r="P82" s="180"/>
      <c r="Q82" s="180"/>
    </row>
    <row r="83" spans="1:17" hidden="1" x14ac:dyDescent="0.2">
      <c r="A83" s="169">
        <v>5</v>
      </c>
      <c r="B83" s="184">
        <f t="shared" si="3"/>
        <v>0</v>
      </c>
      <c r="C83" s="185">
        <f t="shared" si="3"/>
        <v>0</v>
      </c>
      <c r="D83" s="180" t="e">
        <f t="shared" ref="D83:M83" si="8">(D49/D43)*D77</f>
        <v>#DIV/0!</v>
      </c>
      <c r="E83" s="180" t="e">
        <f t="shared" si="8"/>
        <v>#DIV/0!</v>
      </c>
      <c r="F83" s="180" t="e">
        <f t="shared" si="8"/>
        <v>#DIV/0!</v>
      </c>
      <c r="G83" s="180" t="e">
        <f t="shared" si="8"/>
        <v>#DIV/0!</v>
      </c>
      <c r="H83" s="180" t="e">
        <f t="shared" si="8"/>
        <v>#DIV/0!</v>
      </c>
      <c r="I83" s="180" t="e">
        <f t="shared" si="8"/>
        <v>#DIV/0!</v>
      </c>
      <c r="J83" s="180" t="e">
        <f t="shared" si="8"/>
        <v>#DIV/0!</v>
      </c>
      <c r="K83" s="180" t="e">
        <f t="shared" si="8"/>
        <v>#DIV/0!</v>
      </c>
      <c r="L83" s="180" t="e">
        <f t="shared" si="8"/>
        <v>#DIV/0!</v>
      </c>
      <c r="M83" s="180" t="e">
        <f t="shared" si="8"/>
        <v>#DIV/0!</v>
      </c>
      <c r="N83" s="180"/>
      <c r="O83" s="180"/>
      <c r="P83" s="180"/>
      <c r="Q83" s="180"/>
    </row>
    <row r="84" spans="1:17" hidden="1" x14ac:dyDescent="0.2">
      <c r="A84" s="169">
        <v>6</v>
      </c>
      <c r="B84" s="184">
        <f t="shared" si="3"/>
        <v>0</v>
      </c>
      <c r="C84" s="185">
        <f t="shared" si="3"/>
        <v>0</v>
      </c>
      <c r="D84" s="180" t="e">
        <f t="shared" ref="D84:M84" si="9">(D50/D43)*D77</f>
        <v>#DIV/0!</v>
      </c>
      <c r="E84" s="180" t="e">
        <f t="shared" si="9"/>
        <v>#DIV/0!</v>
      </c>
      <c r="F84" s="180" t="e">
        <f t="shared" si="9"/>
        <v>#DIV/0!</v>
      </c>
      <c r="G84" s="180" t="e">
        <f t="shared" si="9"/>
        <v>#DIV/0!</v>
      </c>
      <c r="H84" s="180" t="e">
        <f t="shared" si="9"/>
        <v>#DIV/0!</v>
      </c>
      <c r="I84" s="180" t="e">
        <f t="shared" si="9"/>
        <v>#DIV/0!</v>
      </c>
      <c r="J84" s="180" t="e">
        <f t="shared" si="9"/>
        <v>#DIV/0!</v>
      </c>
      <c r="K84" s="180" t="e">
        <f t="shared" si="9"/>
        <v>#DIV/0!</v>
      </c>
      <c r="L84" s="180" t="e">
        <f t="shared" si="9"/>
        <v>#DIV/0!</v>
      </c>
      <c r="M84" s="180" t="e">
        <f t="shared" si="9"/>
        <v>#DIV/0!</v>
      </c>
      <c r="N84" s="180"/>
      <c r="O84" s="180"/>
      <c r="P84" s="180"/>
      <c r="Q84" s="180"/>
    </row>
    <row r="85" spans="1:17" hidden="1" x14ac:dyDescent="0.2">
      <c r="A85" s="169">
        <v>7</v>
      </c>
      <c r="B85" s="184">
        <f t="shared" si="3"/>
        <v>0</v>
      </c>
      <c r="C85" s="185">
        <f t="shared" si="3"/>
        <v>0</v>
      </c>
      <c r="D85" s="180" t="e">
        <f t="shared" ref="D85:M85" si="10">(D51/D43)*D77</f>
        <v>#DIV/0!</v>
      </c>
      <c r="E85" s="180" t="e">
        <f t="shared" si="10"/>
        <v>#DIV/0!</v>
      </c>
      <c r="F85" s="180" t="e">
        <f t="shared" si="10"/>
        <v>#DIV/0!</v>
      </c>
      <c r="G85" s="180" t="e">
        <f t="shared" si="10"/>
        <v>#DIV/0!</v>
      </c>
      <c r="H85" s="180" t="e">
        <f t="shared" si="10"/>
        <v>#DIV/0!</v>
      </c>
      <c r="I85" s="180" t="e">
        <f t="shared" si="10"/>
        <v>#DIV/0!</v>
      </c>
      <c r="J85" s="180" t="e">
        <f t="shared" si="10"/>
        <v>#DIV/0!</v>
      </c>
      <c r="K85" s="180" t="e">
        <f t="shared" si="10"/>
        <v>#DIV/0!</v>
      </c>
      <c r="L85" s="180" t="e">
        <f t="shared" si="10"/>
        <v>#DIV/0!</v>
      </c>
      <c r="M85" s="180" t="e">
        <f t="shared" si="10"/>
        <v>#DIV/0!</v>
      </c>
      <c r="N85" s="180"/>
      <c r="O85" s="180"/>
      <c r="P85" s="180"/>
      <c r="Q85" s="180"/>
    </row>
    <row r="86" spans="1:17" hidden="1" x14ac:dyDescent="0.2">
      <c r="A86" s="169">
        <v>8</v>
      </c>
      <c r="B86" s="184">
        <f t="shared" si="3"/>
        <v>0</v>
      </c>
      <c r="C86" s="185">
        <f t="shared" si="3"/>
        <v>0</v>
      </c>
      <c r="D86" s="180" t="e">
        <f t="shared" ref="D86:M86" si="11">(D52/D43)*D77</f>
        <v>#DIV/0!</v>
      </c>
      <c r="E86" s="180" t="e">
        <f t="shared" si="11"/>
        <v>#DIV/0!</v>
      </c>
      <c r="F86" s="180" t="e">
        <f t="shared" si="11"/>
        <v>#DIV/0!</v>
      </c>
      <c r="G86" s="180" t="e">
        <f t="shared" si="11"/>
        <v>#DIV/0!</v>
      </c>
      <c r="H86" s="180" t="e">
        <f t="shared" si="11"/>
        <v>#DIV/0!</v>
      </c>
      <c r="I86" s="180" t="e">
        <f t="shared" si="11"/>
        <v>#DIV/0!</v>
      </c>
      <c r="J86" s="180" t="e">
        <f t="shared" si="11"/>
        <v>#DIV/0!</v>
      </c>
      <c r="K86" s="180" t="e">
        <f t="shared" si="11"/>
        <v>#DIV/0!</v>
      </c>
      <c r="L86" s="180" t="e">
        <f t="shared" si="11"/>
        <v>#DIV/0!</v>
      </c>
      <c r="M86" s="180" t="e">
        <f t="shared" si="11"/>
        <v>#DIV/0!</v>
      </c>
      <c r="N86" s="180"/>
      <c r="O86" s="180"/>
      <c r="P86" s="180"/>
      <c r="Q86" s="180"/>
    </row>
    <row r="87" spans="1:17" hidden="1" x14ac:dyDescent="0.2">
      <c r="A87" s="169">
        <v>9</v>
      </c>
      <c r="B87" s="184">
        <f t="shared" si="3"/>
        <v>0</v>
      </c>
      <c r="C87" s="185">
        <f t="shared" si="3"/>
        <v>0</v>
      </c>
      <c r="D87" s="180" t="e">
        <f t="shared" ref="D87:M87" si="12">(D53/D43)*D77</f>
        <v>#DIV/0!</v>
      </c>
      <c r="E87" s="180" t="e">
        <f t="shared" si="12"/>
        <v>#DIV/0!</v>
      </c>
      <c r="F87" s="180" t="e">
        <f t="shared" si="12"/>
        <v>#DIV/0!</v>
      </c>
      <c r="G87" s="180" t="e">
        <f t="shared" si="12"/>
        <v>#DIV/0!</v>
      </c>
      <c r="H87" s="180" t="e">
        <f t="shared" si="12"/>
        <v>#DIV/0!</v>
      </c>
      <c r="I87" s="180" t="e">
        <f t="shared" si="12"/>
        <v>#DIV/0!</v>
      </c>
      <c r="J87" s="180" t="e">
        <f t="shared" si="12"/>
        <v>#DIV/0!</v>
      </c>
      <c r="K87" s="180" t="e">
        <f t="shared" si="12"/>
        <v>#DIV/0!</v>
      </c>
      <c r="L87" s="180" t="e">
        <f t="shared" si="12"/>
        <v>#DIV/0!</v>
      </c>
      <c r="M87" s="180" t="e">
        <f t="shared" si="12"/>
        <v>#DIV/0!</v>
      </c>
      <c r="N87" s="180"/>
      <c r="O87" s="180"/>
      <c r="P87" s="180"/>
      <c r="Q87" s="180"/>
    </row>
    <row r="88" spans="1:17" hidden="1" x14ac:dyDescent="0.2">
      <c r="A88" s="169">
        <v>10</v>
      </c>
      <c r="B88" s="184">
        <f t="shared" si="3"/>
        <v>0</v>
      </c>
      <c r="C88" s="185">
        <f t="shared" si="3"/>
        <v>0</v>
      </c>
      <c r="D88" s="180" t="e">
        <f t="shared" ref="D88:M88" si="13">(D54/D43)*D77</f>
        <v>#DIV/0!</v>
      </c>
      <c r="E88" s="180" t="e">
        <f t="shared" si="13"/>
        <v>#DIV/0!</v>
      </c>
      <c r="F88" s="180" t="e">
        <f t="shared" si="13"/>
        <v>#DIV/0!</v>
      </c>
      <c r="G88" s="180" t="e">
        <f t="shared" si="13"/>
        <v>#DIV/0!</v>
      </c>
      <c r="H88" s="180" t="e">
        <f t="shared" si="13"/>
        <v>#DIV/0!</v>
      </c>
      <c r="I88" s="180" t="e">
        <f t="shared" si="13"/>
        <v>#DIV/0!</v>
      </c>
      <c r="J88" s="180" t="e">
        <f t="shared" si="13"/>
        <v>#DIV/0!</v>
      </c>
      <c r="K88" s="180" t="e">
        <f t="shared" si="13"/>
        <v>#DIV/0!</v>
      </c>
      <c r="L88" s="180" t="e">
        <f t="shared" si="13"/>
        <v>#DIV/0!</v>
      </c>
      <c r="M88" s="180" t="e">
        <f t="shared" si="13"/>
        <v>#DIV/0!</v>
      </c>
      <c r="N88" s="180"/>
      <c r="O88" s="180"/>
      <c r="P88" s="180"/>
      <c r="Q88" s="180"/>
    </row>
    <row r="89" spans="1:17" hidden="1" x14ac:dyDescent="0.2">
      <c r="A89" s="169">
        <v>11</v>
      </c>
      <c r="B89" s="184">
        <f t="shared" si="3"/>
        <v>0</v>
      </c>
      <c r="C89" s="185">
        <f t="shared" si="3"/>
        <v>0</v>
      </c>
      <c r="D89" s="180" t="e">
        <f t="shared" ref="D89:M89" si="14">(D55/D43)*D77</f>
        <v>#DIV/0!</v>
      </c>
      <c r="E89" s="180" t="e">
        <f t="shared" si="14"/>
        <v>#DIV/0!</v>
      </c>
      <c r="F89" s="180" t="e">
        <f t="shared" si="14"/>
        <v>#DIV/0!</v>
      </c>
      <c r="G89" s="180" t="e">
        <f t="shared" si="14"/>
        <v>#DIV/0!</v>
      </c>
      <c r="H89" s="180" t="e">
        <f t="shared" si="14"/>
        <v>#DIV/0!</v>
      </c>
      <c r="I89" s="180" t="e">
        <f t="shared" si="14"/>
        <v>#DIV/0!</v>
      </c>
      <c r="J89" s="180" t="e">
        <f t="shared" si="14"/>
        <v>#DIV/0!</v>
      </c>
      <c r="K89" s="180" t="e">
        <f t="shared" si="14"/>
        <v>#DIV/0!</v>
      </c>
      <c r="L89" s="180" t="e">
        <f t="shared" si="14"/>
        <v>#DIV/0!</v>
      </c>
      <c r="M89" s="180" t="e">
        <f t="shared" si="14"/>
        <v>#DIV/0!</v>
      </c>
      <c r="N89" s="180"/>
      <c r="O89" s="180"/>
      <c r="P89" s="180"/>
      <c r="Q89" s="180"/>
    </row>
    <row r="90" spans="1:17" hidden="1" x14ac:dyDescent="0.2">
      <c r="A90" s="169">
        <v>12</v>
      </c>
      <c r="B90" s="184">
        <f t="shared" si="3"/>
        <v>0</v>
      </c>
      <c r="C90" s="185">
        <f t="shared" si="3"/>
        <v>0</v>
      </c>
      <c r="D90" s="180" t="e">
        <f t="shared" ref="D90:M90" si="15">(D56/D43)*D77</f>
        <v>#DIV/0!</v>
      </c>
      <c r="E90" s="180" t="e">
        <f t="shared" si="15"/>
        <v>#DIV/0!</v>
      </c>
      <c r="F90" s="180" t="e">
        <f t="shared" si="15"/>
        <v>#DIV/0!</v>
      </c>
      <c r="G90" s="180" t="e">
        <f t="shared" si="15"/>
        <v>#DIV/0!</v>
      </c>
      <c r="H90" s="180" t="e">
        <f t="shared" si="15"/>
        <v>#DIV/0!</v>
      </c>
      <c r="I90" s="180" t="e">
        <f t="shared" si="15"/>
        <v>#DIV/0!</v>
      </c>
      <c r="J90" s="180" t="e">
        <f t="shared" si="15"/>
        <v>#DIV/0!</v>
      </c>
      <c r="K90" s="180" t="e">
        <f t="shared" si="15"/>
        <v>#DIV/0!</v>
      </c>
      <c r="L90" s="180" t="e">
        <f t="shared" si="15"/>
        <v>#DIV/0!</v>
      </c>
      <c r="M90" s="180" t="e">
        <f t="shared" si="15"/>
        <v>#DIV/0!</v>
      </c>
      <c r="N90" s="180"/>
      <c r="O90" s="180"/>
      <c r="P90" s="180"/>
      <c r="Q90" s="180"/>
    </row>
    <row r="91" spans="1:17" hidden="1" x14ac:dyDescent="0.2">
      <c r="A91" s="169">
        <v>13</v>
      </c>
      <c r="B91" s="184">
        <f t="shared" si="3"/>
        <v>0</v>
      </c>
      <c r="C91" s="185">
        <f t="shared" si="3"/>
        <v>0</v>
      </c>
      <c r="D91" s="180" t="e">
        <f t="shared" ref="D91:M91" si="16">(D57/D43)*D77</f>
        <v>#DIV/0!</v>
      </c>
      <c r="E91" s="180" t="e">
        <f t="shared" si="16"/>
        <v>#DIV/0!</v>
      </c>
      <c r="F91" s="180" t="e">
        <f t="shared" si="16"/>
        <v>#DIV/0!</v>
      </c>
      <c r="G91" s="180" t="e">
        <f t="shared" si="16"/>
        <v>#DIV/0!</v>
      </c>
      <c r="H91" s="180" t="e">
        <f t="shared" si="16"/>
        <v>#DIV/0!</v>
      </c>
      <c r="I91" s="180" t="e">
        <f t="shared" si="16"/>
        <v>#DIV/0!</v>
      </c>
      <c r="J91" s="180" t="e">
        <f t="shared" si="16"/>
        <v>#DIV/0!</v>
      </c>
      <c r="K91" s="180" t="e">
        <f t="shared" si="16"/>
        <v>#DIV/0!</v>
      </c>
      <c r="L91" s="180" t="e">
        <f t="shared" si="16"/>
        <v>#DIV/0!</v>
      </c>
      <c r="M91" s="180" t="e">
        <f t="shared" si="16"/>
        <v>#DIV/0!</v>
      </c>
      <c r="N91" s="180"/>
      <c r="O91" s="180"/>
      <c r="P91" s="180"/>
      <c r="Q91" s="180"/>
    </row>
    <row r="92" spans="1:17" hidden="1" x14ac:dyDescent="0.2">
      <c r="A92" s="169">
        <v>14</v>
      </c>
      <c r="B92" s="184">
        <f t="shared" si="3"/>
        <v>0</v>
      </c>
      <c r="C92" s="185">
        <f t="shared" si="3"/>
        <v>0</v>
      </c>
      <c r="D92" s="180" t="e">
        <f t="shared" ref="D92:M92" si="17">(D58/D43)*D77</f>
        <v>#DIV/0!</v>
      </c>
      <c r="E92" s="180" t="e">
        <f t="shared" si="17"/>
        <v>#DIV/0!</v>
      </c>
      <c r="F92" s="180" t="e">
        <f t="shared" si="17"/>
        <v>#DIV/0!</v>
      </c>
      <c r="G92" s="180" t="e">
        <f t="shared" si="17"/>
        <v>#DIV/0!</v>
      </c>
      <c r="H92" s="180" t="e">
        <f t="shared" si="17"/>
        <v>#DIV/0!</v>
      </c>
      <c r="I92" s="180" t="e">
        <f t="shared" si="17"/>
        <v>#DIV/0!</v>
      </c>
      <c r="J92" s="180" t="e">
        <f t="shared" si="17"/>
        <v>#DIV/0!</v>
      </c>
      <c r="K92" s="180" t="e">
        <f t="shared" si="17"/>
        <v>#DIV/0!</v>
      </c>
      <c r="L92" s="180" t="e">
        <f t="shared" si="17"/>
        <v>#DIV/0!</v>
      </c>
      <c r="M92" s="180" t="e">
        <f t="shared" si="17"/>
        <v>#DIV/0!</v>
      </c>
      <c r="N92" s="180"/>
      <c r="O92" s="180"/>
      <c r="P92" s="180"/>
      <c r="Q92" s="180"/>
    </row>
    <row r="93" spans="1:17" hidden="1" x14ac:dyDescent="0.2">
      <c r="A93" s="169">
        <v>15</v>
      </c>
      <c r="B93" s="184">
        <f t="shared" si="3"/>
        <v>0</v>
      </c>
      <c r="C93" s="185">
        <f t="shared" si="3"/>
        <v>0</v>
      </c>
      <c r="D93" s="180" t="e">
        <f t="shared" ref="D93:M93" si="18">(D59/D43)*D77</f>
        <v>#DIV/0!</v>
      </c>
      <c r="E93" s="180" t="e">
        <f t="shared" si="18"/>
        <v>#DIV/0!</v>
      </c>
      <c r="F93" s="180" t="e">
        <f t="shared" si="18"/>
        <v>#DIV/0!</v>
      </c>
      <c r="G93" s="180" t="e">
        <f t="shared" si="18"/>
        <v>#DIV/0!</v>
      </c>
      <c r="H93" s="180" t="e">
        <f t="shared" si="18"/>
        <v>#DIV/0!</v>
      </c>
      <c r="I93" s="180" t="e">
        <f t="shared" si="18"/>
        <v>#DIV/0!</v>
      </c>
      <c r="J93" s="180" t="e">
        <f t="shared" si="18"/>
        <v>#DIV/0!</v>
      </c>
      <c r="K93" s="180" t="e">
        <f t="shared" si="18"/>
        <v>#DIV/0!</v>
      </c>
      <c r="L93" s="180" t="e">
        <f t="shared" si="18"/>
        <v>#DIV/0!</v>
      </c>
      <c r="M93" s="180" t="e">
        <f t="shared" si="18"/>
        <v>#DIV/0!</v>
      </c>
      <c r="N93" s="180"/>
      <c r="O93" s="180"/>
      <c r="P93" s="180"/>
      <c r="Q93" s="180"/>
    </row>
    <row r="94" spans="1:17" hidden="1" x14ac:dyDescent="0.2">
      <c r="A94" s="186">
        <v>16</v>
      </c>
      <c r="B94" s="184">
        <f t="shared" si="3"/>
        <v>0</v>
      </c>
      <c r="C94" s="187">
        <f t="shared" si="3"/>
        <v>0</v>
      </c>
      <c r="D94" s="180" t="e">
        <f t="shared" ref="D94:M94" si="19">(D60/D43)*D77</f>
        <v>#DIV/0!</v>
      </c>
      <c r="E94" s="180" t="e">
        <f t="shared" si="19"/>
        <v>#DIV/0!</v>
      </c>
      <c r="F94" s="180" t="e">
        <f t="shared" si="19"/>
        <v>#DIV/0!</v>
      </c>
      <c r="G94" s="180" t="e">
        <f t="shared" si="19"/>
        <v>#DIV/0!</v>
      </c>
      <c r="H94" s="180" t="e">
        <f t="shared" si="19"/>
        <v>#DIV/0!</v>
      </c>
      <c r="I94" s="180" t="e">
        <f t="shared" si="19"/>
        <v>#DIV/0!</v>
      </c>
      <c r="J94" s="180" t="e">
        <f t="shared" si="19"/>
        <v>#DIV/0!</v>
      </c>
      <c r="K94" s="180" t="e">
        <f t="shared" si="19"/>
        <v>#DIV/0!</v>
      </c>
      <c r="L94" s="180" t="e">
        <f t="shared" si="19"/>
        <v>#DIV/0!</v>
      </c>
      <c r="M94" s="180" t="e">
        <f t="shared" si="19"/>
        <v>#DIV/0!</v>
      </c>
      <c r="N94" s="180"/>
      <c r="O94" s="180"/>
      <c r="P94" s="180"/>
      <c r="Q94" s="180"/>
    </row>
    <row r="95" spans="1:17" hidden="1" x14ac:dyDescent="0.2">
      <c r="A95" s="169">
        <v>17</v>
      </c>
      <c r="B95" s="184">
        <f t="shared" ref="B95:C108" si="20">B27</f>
        <v>0</v>
      </c>
      <c r="C95" s="187">
        <f t="shared" si="20"/>
        <v>0</v>
      </c>
      <c r="D95" s="180" t="e">
        <f t="shared" ref="D95:M95" si="21">(D61/D43)*D77</f>
        <v>#DIV/0!</v>
      </c>
      <c r="E95" s="180" t="e">
        <f t="shared" si="21"/>
        <v>#DIV/0!</v>
      </c>
      <c r="F95" s="180" t="e">
        <f t="shared" si="21"/>
        <v>#DIV/0!</v>
      </c>
      <c r="G95" s="180" t="e">
        <f t="shared" si="21"/>
        <v>#DIV/0!</v>
      </c>
      <c r="H95" s="180" t="e">
        <f t="shared" si="21"/>
        <v>#DIV/0!</v>
      </c>
      <c r="I95" s="180" t="e">
        <f t="shared" si="21"/>
        <v>#DIV/0!</v>
      </c>
      <c r="J95" s="180" t="e">
        <f t="shared" si="21"/>
        <v>#DIV/0!</v>
      </c>
      <c r="K95" s="180" t="e">
        <f t="shared" si="21"/>
        <v>#DIV/0!</v>
      </c>
      <c r="L95" s="180" t="e">
        <f t="shared" si="21"/>
        <v>#DIV/0!</v>
      </c>
      <c r="M95" s="180" t="e">
        <f t="shared" si="21"/>
        <v>#DIV/0!</v>
      </c>
      <c r="N95" s="180"/>
      <c r="O95" s="180"/>
      <c r="P95" s="180"/>
      <c r="Q95" s="180"/>
    </row>
    <row r="96" spans="1:17" hidden="1" x14ac:dyDescent="0.2">
      <c r="A96" s="169">
        <v>18</v>
      </c>
      <c r="B96" s="184">
        <f t="shared" si="20"/>
        <v>0</v>
      </c>
      <c r="C96" s="187">
        <f t="shared" si="20"/>
        <v>0</v>
      </c>
      <c r="D96" s="180" t="e">
        <f>(D45/D43)*D62</f>
        <v>#DIV/0!</v>
      </c>
      <c r="E96" s="180" t="e">
        <f t="shared" ref="E96:M96" si="22">(E62/E43)*E77</f>
        <v>#DIV/0!</v>
      </c>
      <c r="F96" s="180" t="e">
        <f t="shared" si="22"/>
        <v>#DIV/0!</v>
      </c>
      <c r="G96" s="180" t="e">
        <f t="shared" si="22"/>
        <v>#DIV/0!</v>
      </c>
      <c r="H96" s="180" t="e">
        <f t="shared" si="22"/>
        <v>#DIV/0!</v>
      </c>
      <c r="I96" s="180" t="e">
        <f t="shared" si="22"/>
        <v>#DIV/0!</v>
      </c>
      <c r="J96" s="180" t="e">
        <f t="shared" si="22"/>
        <v>#DIV/0!</v>
      </c>
      <c r="K96" s="180" t="e">
        <f t="shared" si="22"/>
        <v>#DIV/0!</v>
      </c>
      <c r="L96" s="180" t="e">
        <f t="shared" si="22"/>
        <v>#DIV/0!</v>
      </c>
      <c r="M96" s="180" t="e">
        <f t="shared" si="22"/>
        <v>#DIV/0!</v>
      </c>
      <c r="N96" s="180"/>
      <c r="O96" s="180"/>
      <c r="P96" s="180"/>
      <c r="Q96" s="180"/>
    </row>
    <row r="97" spans="1:17" hidden="1" x14ac:dyDescent="0.2">
      <c r="A97" s="186">
        <v>19</v>
      </c>
      <c r="B97" s="184">
        <f t="shared" si="20"/>
        <v>0</v>
      </c>
      <c r="C97" s="187">
        <f t="shared" si="20"/>
        <v>0</v>
      </c>
      <c r="D97" s="180" t="e">
        <f t="shared" ref="D97:M97" si="23">(D63/D43)*D77</f>
        <v>#DIV/0!</v>
      </c>
      <c r="E97" s="180" t="e">
        <f t="shared" si="23"/>
        <v>#DIV/0!</v>
      </c>
      <c r="F97" s="180" t="e">
        <f t="shared" si="23"/>
        <v>#DIV/0!</v>
      </c>
      <c r="G97" s="180" t="e">
        <f t="shared" si="23"/>
        <v>#DIV/0!</v>
      </c>
      <c r="H97" s="180" t="e">
        <f t="shared" si="23"/>
        <v>#DIV/0!</v>
      </c>
      <c r="I97" s="180" t="e">
        <f t="shared" si="23"/>
        <v>#DIV/0!</v>
      </c>
      <c r="J97" s="180" t="e">
        <f t="shared" si="23"/>
        <v>#DIV/0!</v>
      </c>
      <c r="K97" s="180" t="e">
        <f t="shared" si="23"/>
        <v>#DIV/0!</v>
      </c>
      <c r="L97" s="180" t="e">
        <f t="shared" si="23"/>
        <v>#DIV/0!</v>
      </c>
      <c r="M97" s="180" t="e">
        <f t="shared" si="23"/>
        <v>#DIV/0!</v>
      </c>
      <c r="N97" s="180"/>
      <c r="O97" s="180"/>
      <c r="P97" s="180"/>
      <c r="Q97" s="180"/>
    </row>
    <row r="98" spans="1:17" hidden="1" x14ac:dyDescent="0.2">
      <c r="A98" s="169">
        <v>20</v>
      </c>
      <c r="B98" s="184">
        <f t="shared" si="20"/>
        <v>0</v>
      </c>
      <c r="C98" s="187">
        <f t="shared" si="20"/>
        <v>0</v>
      </c>
      <c r="D98" s="180" t="e">
        <f t="shared" ref="D98:M98" si="24">(D64/D43)*D77</f>
        <v>#DIV/0!</v>
      </c>
      <c r="E98" s="180" t="e">
        <f t="shared" si="24"/>
        <v>#DIV/0!</v>
      </c>
      <c r="F98" s="180" t="e">
        <f t="shared" si="24"/>
        <v>#DIV/0!</v>
      </c>
      <c r="G98" s="180" t="e">
        <f t="shared" si="24"/>
        <v>#DIV/0!</v>
      </c>
      <c r="H98" s="180" t="e">
        <f t="shared" si="24"/>
        <v>#DIV/0!</v>
      </c>
      <c r="I98" s="180" t="e">
        <f t="shared" si="24"/>
        <v>#DIV/0!</v>
      </c>
      <c r="J98" s="180" t="e">
        <f t="shared" si="24"/>
        <v>#DIV/0!</v>
      </c>
      <c r="K98" s="180" t="e">
        <f t="shared" si="24"/>
        <v>#DIV/0!</v>
      </c>
      <c r="L98" s="180" t="e">
        <f t="shared" si="24"/>
        <v>#DIV/0!</v>
      </c>
      <c r="M98" s="180" t="e">
        <f t="shared" si="24"/>
        <v>#DIV/0!</v>
      </c>
      <c r="N98" s="180"/>
      <c r="O98" s="180"/>
      <c r="P98" s="180"/>
      <c r="Q98" s="180"/>
    </row>
    <row r="99" spans="1:17" hidden="1" x14ac:dyDescent="0.2">
      <c r="A99" s="169">
        <v>21</v>
      </c>
      <c r="B99" s="184">
        <f t="shared" si="20"/>
        <v>0</v>
      </c>
      <c r="C99" s="187">
        <f t="shared" si="20"/>
        <v>0</v>
      </c>
      <c r="D99" s="180" t="e">
        <f t="shared" ref="D99:M99" si="25">(D65/D43)*D77</f>
        <v>#DIV/0!</v>
      </c>
      <c r="E99" s="180" t="e">
        <f t="shared" si="25"/>
        <v>#DIV/0!</v>
      </c>
      <c r="F99" s="180" t="e">
        <f t="shared" si="25"/>
        <v>#DIV/0!</v>
      </c>
      <c r="G99" s="180" t="e">
        <f t="shared" si="25"/>
        <v>#DIV/0!</v>
      </c>
      <c r="H99" s="180" t="e">
        <f t="shared" si="25"/>
        <v>#DIV/0!</v>
      </c>
      <c r="I99" s="180" t="e">
        <f t="shared" si="25"/>
        <v>#DIV/0!</v>
      </c>
      <c r="J99" s="180" t="e">
        <f t="shared" si="25"/>
        <v>#DIV/0!</v>
      </c>
      <c r="K99" s="180" t="e">
        <f t="shared" si="25"/>
        <v>#DIV/0!</v>
      </c>
      <c r="L99" s="180" t="e">
        <f t="shared" si="25"/>
        <v>#DIV/0!</v>
      </c>
      <c r="M99" s="180" t="e">
        <f t="shared" si="25"/>
        <v>#DIV/0!</v>
      </c>
      <c r="N99" s="180"/>
      <c r="O99" s="180"/>
      <c r="P99" s="180"/>
      <c r="Q99" s="180"/>
    </row>
    <row r="100" spans="1:17" hidden="1" x14ac:dyDescent="0.2">
      <c r="A100" s="186">
        <v>22</v>
      </c>
      <c r="B100" s="184">
        <f t="shared" si="20"/>
        <v>0</v>
      </c>
      <c r="C100" s="187">
        <f t="shared" si="20"/>
        <v>0</v>
      </c>
      <c r="D100" s="180" t="e">
        <f t="shared" ref="D100:M100" si="26">(D66/D43)*D77</f>
        <v>#DIV/0!</v>
      </c>
      <c r="E100" s="180" t="e">
        <f t="shared" si="26"/>
        <v>#DIV/0!</v>
      </c>
      <c r="F100" s="180" t="e">
        <f t="shared" si="26"/>
        <v>#DIV/0!</v>
      </c>
      <c r="G100" s="180" t="e">
        <f t="shared" si="26"/>
        <v>#DIV/0!</v>
      </c>
      <c r="H100" s="180" t="e">
        <f t="shared" si="26"/>
        <v>#DIV/0!</v>
      </c>
      <c r="I100" s="180" t="e">
        <f t="shared" si="26"/>
        <v>#DIV/0!</v>
      </c>
      <c r="J100" s="180" t="e">
        <f t="shared" si="26"/>
        <v>#DIV/0!</v>
      </c>
      <c r="K100" s="180" t="e">
        <f t="shared" si="26"/>
        <v>#DIV/0!</v>
      </c>
      <c r="L100" s="180" t="e">
        <f t="shared" si="26"/>
        <v>#DIV/0!</v>
      </c>
      <c r="M100" s="180" t="e">
        <f t="shared" si="26"/>
        <v>#DIV/0!</v>
      </c>
      <c r="N100" s="180"/>
      <c r="O100" s="180"/>
      <c r="P100" s="180"/>
      <c r="Q100" s="180"/>
    </row>
    <row r="101" spans="1:17" hidden="1" x14ac:dyDescent="0.2">
      <c r="A101" s="169">
        <v>23</v>
      </c>
      <c r="B101" s="184">
        <f t="shared" si="20"/>
        <v>0</v>
      </c>
      <c r="C101" s="187">
        <f t="shared" si="20"/>
        <v>0</v>
      </c>
      <c r="D101" s="180" t="e">
        <f t="shared" ref="D101:M101" si="27">(D67/D43)*D77</f>
        <v>#DIV/0!</v>
      </c>
      <c r="E101" s="180" t="e">
        <f t="shared" si="27"/>
        <v>#DIV/0!</v>
      </c>
      <c r="F101" s="180" t="e">
        <f t="shared" si="27"/>
        <v>#DIV/0!</v>
      </c>
      <c r="G101" s="180" t="e">
        <f t="shared" si="27"/>
        <v>#DIV/0!</v>
      </c>
      <c r="H101" s="180" t="e">
        <f t="shared" si="27"/>
        <v>#DIV/0!</v>
      </c>
      <c r="I101" s="180" t="e">
        <f t="shared" si="27"/>
        <v>#DIV/0!</v>
      </c>
      <c r="J101" s="180" t="e">
        <f t="shared" si="27"/>
        <v>#DIV/0!</v>
      </c>
      <c r="K101" s="180" t="e">
        <f t="shared" si="27"/>
        <v>#DIV/0!</v>
      </c>
      <c r="L101" s="180" t="e">
        <f t="shared" si="27"/>
        <v>#DIV/0!</v>
      </c>
      <c r="M101" s="180" t="e">
        <f t="shared" si="27"/>
        <v>#DIV/0!</v>
      </c>
      <c r="N101" s="180"/>
      <c r="O101" s="180"/>
      <c r="P101" s="180"/>
      <c r="Q101" s="180"/>
    </row>
    <row r="102" spans="1:17" hidden="1" x14ac:dyDescent="0.2">
      <c r="A102" s="169">
        <v>24</v>
      </c>
      <c r="B102" s="184">
        <f t="shared" si="20"/>
        <v>0</v>
      </c>
      <c r="C102" s="187">
        <f t="shared" si="20"/>
        <v>0</v>
      </c>
      <c r="D102" s="180" t="e">
        <f t="shared" ref="D102:M102" si="28">(D68/D43)*D77</f>
        <v>#DIV/0!</v>
      </c>
      <c r="E102" s="180" t="e">
        <f t="shared" si="28"/>
        <v>#DIV/0!</v>
      </c>
      <c r="F102" s="180" t="e">
        <f t="shared" si="28"/>
        <v>#DIV/0!</v>
      </c>
      <c r="G102" s="180" t="e">
        <f t="shared" si="28"/>
        <v>#DIV/0!</v>
      </c>
      <c r="H102" s="180" t="e">
        <f t="shared" si="28"/>
        <v>#DIV/0!</v>
      </c>
      <c r="I102" s="180" t="e">
        <f t="shared" si="28"/>
        <v>#DIV/0!</v>
      </c>
      <c r="J102" s="180" t="e">
        <f t="shared" si="28"/>
        <v>#DIV/0!</v>
      </c>
      <c r="K102" s="180" t="e">
        <f t="shared" si="28"/>
        <v>#DIV/0!</v>
      </c>
      <c r="L102" s="180" t="e">
        <f t="shared" si="28"/>
        <v>#DIV/0!</v>
      </c>
      <c r="M102" s="180" t="e">
        <f t="shared" si="28"/>
        <v>#DIV/0!</v>
      </c>
      <c r="N102" s="180"/>
      <c r="O102" s="180"/>
      <c r="P102" s="180"/>
      <c r="Q102" s="180"/>
    </row>
    <row r="103" spans="1:17" hidden="1" x14ac:dyDescent="0.2">
      <c r="A103" s="186">
        <v>25</v>
      </c>
      <c r="B103" s="184">
        <f t="shared" si="20"/>
        <v>0</v>
      </c>
      <c r="C103" s="187">
        <f t="shared" si="20"/>
        <v>0</v>
      </c>
      <c r="D103" s="180" t="e">
        <f t="shared" ref="D103:M103" si="29">(D69/D43)*D77</f>
        <v>#DIV/0!</v>
      </c>
      <c r="E103" s="180" t="e">
        <f t="shared" si="29"/>
        <v>#DIV/0!</v>
      </c>
      <c r="F103" s="180" t="e">
        <f t="shared" si="29"/>
        <v>#DIV/0!</v>
      </c>
      <c r="G103" s="180" t="e">
        <f t="shared" si="29"/>
        <v>#DIV/0!</v>
      </c>
      <c r="H103" s="180" t="e">
        <f t="shared" si="29"/>
        <v>#DIV/0!</v>
      </c>
      <c r="I103" s="180" t="e">
        <f t="shared" si="29"/>
        <v>#DIV/0!</v>
      </c>
      <c r="J103" s="180" t="e">
        <f t="shared" si="29"/>
        <v>#DIV/0!</v>
      </c>
      <c r="K103" s="180" t="e">
        <f t="shared" si="29"/>
        <v>#DIV/0!</v>
      </c>
      <c r="L103" s="180" t="e">
        <f t="shared" si="29"/>
        <v>#DIV/0!</v>
      </c>
      <c r="M103" s="180" t="e">
        <f t="shared" si="29"/>
        <v>#DIV/0!</v>
      </c>
      <c r="N103" s="180"/>
      <c r="O103" s="180"/>
      <c r="P103" s="180"/>
      <c r="Q103" s="180"/>
    </row>
    <row r="104" spans="1:17" hidden="1" x14ac:dyDescent="0.2">
      <c r="A104" s="169">
        <v>26</v>
      </c>
      <c r="B104" s="184">
        <f t="shared" si="20"/>
        <v>0</v>
      </c>
      <c r="C104" s="187">
        <f t="shared" si="20"/>
        <v>0</v>
      </c>
      <c r="D104" s="180" t="e">
        <f t="shared" ref="D104:M104" si="30">(D70/D43)*D77</f>
        <v>#DIV/0!</v>
      </c>
      <c r="E104" s="180" t="e">
        <f t="shared" si="30"/>
        <v>#DIV/0!</v>
      </c>
      <c r="F104" s="180" t="e">
        <f t="shared" si="30"/>
        <v>#DIV/0!</v>
      </c>
      <c r="G104" s="180" t="e">
        <f t="shared" si="30"/>
        <v>#DIV/0!</v>
      </c>
      <c r="H104" s="180" t="e">
        <f t="shared" si="30"/>
        <v>#DIV/0!</v>
      </c>
      <c r="I104" s="180" t="e">
        <f t="shared" si="30"/>
        <v>#DIV/0!</v>
      </c>
      <c r="J104" s="180" t="e">
        <f t="shared" si="30"/>
        <v>#DIV/0!</v>
      </c>
      <c r="K104" s="180" t="e">
        <f t="shared" si="30"/>
        <v>#DIV/0!</v>
      </c>
      <c r="L104" s="180" t="e">
        <f t="shared" si="30"/>
        <v>#DIV/0!</v>
      </c>
      <c r="M104" s="180" t="e">
        <f t="shared" si="30"/>
        <v>#DIV/0!</v>
      </c>
      <c r="N104" s="180"/>
      <c r="O104" s="180"/>
      <c r="P104" s="180"/>
      <c r="Q104" s="180"/>
    </row>
    <row r="105" spans="1:17" hidden="1" x14ac:dyDescent="0.2">
      <c r="A105" s="169">
        <v>27</v>
      </c>
      <c r="B105" s="184">
        <f t="shared" si="20"/>
        <v>0</v>
      </c>
      <c r="C105" s="187">
        <f t="shared" si="20"/>
        <v>0</v>
      </c>
      <c r="D105" s="180" t="e">
        <f t="shared" ref="D105:M105" si="31">(D71/D43)*D77</f>
        <v>#DIV/0!</v>
      </c>
      <c r="E105" s="180" t="e">
        <f t="shared" si="31"/>
        <v>#DIV/0!</v>
      </c>
      <c r="F105" s="180" t="e">
        <f t="shared" si="31"/>
        <v>#DIV/0!</v>
      </c>
      <c r="G105" s="180" t="e">
        <f t="shared" si="31"/>
        <v>#DIV/0!</v>
      </c>
      <c r="H105" s="180" t="e">
        <f t="shared" si="31"/>
        <v>#DIV/0!</v>
      </c>
      <c r="I105" s="180" t="e">
        <f t="shared" si="31"/>
        <v>#DIV/0!</v>
      </c>
      <c r="J105" s="180" t="e">
        <f t="shared" si="31"/>
        <v>#DIV/0!</v>
      </c>
      <c r="K105" s="180" t="e">
        <f t="shared" si="31"/>
        <v>#DIV/0!</v>
      </c>
      <c r="L105" s="180" t="e">
        <f t="shared" si="31"/>
        <v>#DIV/0!</v>
      </c>
      <c r="M105" s="180" t="e">
        <f t="shared" si="31"/>
        <v>#DIV/0!</v>
      </c>
      <c r="N105" s="180"/>
      <c r="O105" s="180"/>
      <c r="P105" s="180"/>
      <c r="Q105" s="180"/>
    </row>
    <row r="106" spans="1:17" hidden="1" x14ac:dyDescent="0.2">
      <c r="A106" s="186">
        <v>28</v>
      </c>
      <c r="B106" s="184">
        <f t="shared" si="20"/>
        <v>0</v>
      </c>
      <c r="C106" s="187">
        <f t="shared" si="20"/>
        <v>0</v>
      </c>
      <c r="D106" s="180" t="e">
        <f t="shared" ref="D106:M106" si="32">(D72/D43)*D77</f>
        <v>#DIV/0!</v>
      </c>
      <c r="E106" s="180" t="e">
        <f t="shared" si="32"/>
        <v>#DIV/0!</v>
      </c>
      <c r="F106" s="180" t="e">
        <f t="shared" si="32"/>
        <v>#DIV/0!</v>
      </c>
      <c r="G106" s="180" t="e">
        <f t="shared" si="32"/>
        <v>#DIV/0!</v>
      </c>
      <c r="H106" s="180" t="e">
        <f t="shared" si="32"/>
        <v>#DIV/0!</v>
      </c>
      <c r="I106" s="180" t="e">
        <f t="shared" si="32"/>
        <v>#DIV/0!</v>
      </c>
      <c r="J106" s="180" t="e">
        <f t="shared" si="32"/>
        <v>#DIV/0!</v>
      </c>
      <c r="K106" s="180" t="e">
        <f t="shared" si="32"/>
        <v>#DIV/0!</v>
      </c>
      <c r="L106" s="180" t="e">
        <f t="shared" si="32"/>
        <v>#DIV/0!</v>
      </c>
      <c r="M106" s="180" t="e">
        <f t="shared" si="32"/>
        <v>#DIV/0!</v>
      </c>
      <c r="N106" s="180"/>
      <c r="O106" s="180"/>
      <c r="P106" s="180"/>
      <c r="Q106" s="180"/>
    </row>
    <row r="107" spans="1:17" hidden="1" x14ac:dyDescent="0.2">
      <c r="A107" s="169">
        <v>29</v>
      </c>
      <c r="B107" s="184">
        <f t="shared" si="20"/>
        <v>0</v>
      </c>
      <c r="C107" s="187">
        <f t="shared" si="20"/>
        <v>0</v>
      </c>
      <c r="D107" s="180" t="e">
        <f t="shared" ref="D107:M107" si="33">(D73/D43)*D77</f>
        <v>#DIV/0!</v>
      </c>
      <c r="E107" s="180" t="e">
        <f t="shared" si="33"/>
        <v>#DIV/0!</v>
      </c>
      <c r="F107" s="180" t="e">
        <f t="shared" si="33"/>
        <v>#DIV/0!</v>
      </c>
      <c r="G107" s="180" t="e">
        <f t="shared" si="33"/>
        <v>#DIV/0!</v>
      </c>
      <c r="H107" s="180" t="e">
        <f t="shared" si="33"/>
        <v>#DIV/0!</v>
      </c>
      <c r="I107" s="180" t="e">
        <f t="shared" si="33"/>
        <v>#DIV/0!</v>
      </c>
      <c r="J107" s="180" t="e">
        <f t="shared" si="33"/>
        <v>#DIV/0!</v>
      </c>
      <c r="K107" s="180" t="e">
        <f t="shared" si="33"/>
        <v>#DIV/0!</v>
      </c>
      <c r="L107" s="180" t="e">
        <f t="shared" si="33"/>
        <v>#DIV/0!</v>
      </c>
      <c r="M107" s="180" t="e">
        <f t="shared" si="33"/>
        <v>#DIV/0!</v>
      </c>
      <c r="N107" s="180"/>
      <c r="O107" s="180"/>
      <c r="P107" s="180"/>
      <c r="Q107" s="180"/>
    </row>
    <row r="108" spans="1:17" hidden="1" x14ac:dyDescent="0.2">
      <c r="A108" s="169">
        <v>30</v>
      </c>
      <c r="B108" s="184">
        <f t="shared" si="20"/>
        <v>0</v>
      </c>
      <c r="C108" s="187">
        <f t="shared" si="20"/>
        <v>0</v>
      </c>
      <c r="D108" s="180" t="e">
        <f t="shared" ref="D108:M108" si="34">(D74/D43)*D77</f>
        <v>#DIV/0!</v>
      </c>
      <c r="E108" s="180" t="e">
        <f t="shared" si="34"/>
        <v>#DIV/0!</v>
      </c>
      <c r="F108" s="180" t="e">
        <f t="shared" si="34"/>
        <v>#DIV/0!</v>
      </c>
      <c r="G108" s="180" t="e">
        <f t="shared" si="34"/>
        <v>#DIV/0!</v>
      </c>
      <c r="H108" s="180" t="e">
        <f t="shared" si="34"/>
        <v>#DIV/0!</v>
      </c>
      <c r="I108" s="180" t="e">
        <f t="shared" si="34"/>
        <v>#DIV/0!</v>
      </c>
      <c r="J108" s="180" t="e">
        <f t="shared" si="34"/>
        <v>#DIV/0!</v>
      </c>
      <c r="K108" s="180" t="e">
        <f t="shared" si="34"/>
        <v>#DIV/0!</v>
      </c>
      <c r="L108" s="180" t="e">
        <f t="shared" si="34"/>
        <v>#DIV/0!</v>
      </c>
      <c r="M108" s="180" t="e">
        <f t="shared" si="34"/>
        <v>#DIV/0!</v>
      </c>
      <c r="N108" s="180"/>
      <c r="O108" s="180"/>
      <c r="P108" s="180"/>
      <c r="Q108" s="180"/>
    </row>
    <row r="109" spans="1:17" hidden="1" x14ac:dyDescent="0.2">
      <c r="H109" s="166"/>
    </row>
    <row r="110" spans="1:17" hidden="1" x14ac:dyDescent="0.2">
      <c r="H110" s="166"/>
    </row>
    <row r="111" spans="1:17" hidden="1" x14ac:dyDescent="0.2">
      <c r="H111" s="166"/>
    </row>
    <row r="112" spans="1:17" x14ac:dyDescent="0.2">
      <c r="C112" s="190"/>
      <c r="D112" s="191" t="s">
        <v>33</v>
      </c>
      <c r="E112" s="191" t="s">
        <v>34</v>
      </c>
      <c r="F112" s="191" t="s">
        <v>35</v>
      </c>
      <c r="G112" s="191" t="s">
        <v>37</v>
      </c>
      <c r="H112" s="191" t="s">
        <v>38</v>
      </c>
      <c r="I112" s="191" t="s">
        <v>144</v>
      </c>
      <c r="J112" s="191" t="s">
        <v>145</v>
      </c>
      <c r="K112" s="191" t="s">
        <v>146</v>
      </c>
      <c r="L112" s="191" t="s">
        <v>147</v>
      </c>
      <c r="M112" s="191" t="s">
        <v>148</v>
      </c>
      <c r="N112" s="271"/>
      <c r="O112" s="200"/>
      <c r="P112" s="200"/>
      <c r="Q112" s="200"/>
    </row>
    <row r="113" spans="1:17" x14ac:dyDescent="0.2">
      <c r="A113" s="449" t="s">
        <v>208</v>
      </c>
      <c r="B113" s="450"/>
      <c r="C113" s="171" t="s">
        <v>254</v>
      </c>
      <c r="D113" s="192" t="str">
        <f>IF(ISERR(D77),"",IF(D77&gt;0,D77,""))</f>
        <v/>
      </c>
      <c r="E113" s="192" t="str">
        <f t="shared" ref="E113:N113" si="35">IF(ISERR(E77),"",IF(E77&gt;0,E77,""))</f>
        <v/>
      </c>
      <c r="F113" s="192" t="str">
        <f t="shared" si="35"/>
        <v/>
      </c>
      <c r="G113" s="192" t="str">
        <f t="shared" si="35"/>
        <v/>
      </c>
      <c r="H113" s="192" t="str">
        <f t="shared" si="35"/>
        <v/>
      </c>
      <c r="I113" s="192" t="str">
        <f>IF(ISERR(I77),"",IF(I77&gt;0,I77,""))</f>
        <v/>
      </c>
      <c r="J113" s="192" t="str">
        <f t="shared" si="35"/>
        <v/>
      </c>
      <c r="K113" s="192" t="str">
        <f>IF(ISERR(K77),"",IF(K77&gt;0,K77,""))</f>
        <v/>
      </c>
      <c r="L113" s="192" t="str">
        <f t="shared" si="35"/>
        <v/>
      </c>
      <c r="M113" s="192" t="str">
        <f t="shared" si="35"/>
        <v/>
      </c>
      <c r="N113" s="269" t="str">
        <f t="shared" si="35"/>
        <v/>
      </c>
      <c r="O113" s="198"/>
      <c r="P113" s="198"/>
      <c r="Q113" s="198"/>
    </row>
    <row r="114" spans="1:17" x14ac:dyDescent="0.2">
      <c r="A114" s="449"/>
      <c r="B114" s="450"/>
      <c r="C114" s="171" t="s">
        <v>252</v>
      </c>
      <c r="D114" s="192" t="str">
        <f t="shared" ref="D114:N114" si="36">IFERROR(AVERAGEIF(D79:D108,"&lt;&gt;0"),"")</f>
        <v/>
      </c>
      <c r="E114" s="192" t="str">
        <f t="shared" si="36"/>
        <v/>
      </c>
      <c r="F114" s="192" t="str">
        <f t="shared" si="36"/>
        <v/>
      </c>
      <c r="G114" s="192" t="str">
        <f t="shared" si="36"/>
        <v/>
      </c>
      <c r="H114" s="192" t="str">
        <f t="shared" si="36"/>
        <v/>
      </c>
      <c r="I114" s="192" t="str">
        <f t="shared" si="36"/>
        <v/>
      </c>
      <c r="J114" s="192" t="str">
        <f t="shared" si="36"/>
        <v/>
      </c>
      <c r="K114" s="192" t="str">
        <f t="shared" si="36"/>
        <v/>
      </c>
      <c r="L114" s="192" t="str">
        <f t="shared" si="36"/>
        <v/>
      </c>
      <c r="M114" s="192" t="str">
        <f t="shared" si="36"/>
        <v/>
      </c>
      <c r="N114" s="269" t="str">
        <f t="shared" si="36"/>
        <v/>
      </c>
      <c r="O114" s="198"/>
      <c r="P114" s="198"/>
      <c r="Q114" s="198"/>
    </row>
    <row r="115" spans="1:17" x14ac:dyDescent="0.2">
      <c r="A115" s="449"/>
      <c r="B115" s="450"/>
      <c r="C115" s="171" t="s">
        <v>253</v>
      </c>
      <c r="D115" s="170" t="str">
        <f>IF(ISERR(D77),"",IF(COUNTIF(D79:D108,"&gt;="&amp;0.6*D113)&gt;0,COUNTIF(D79:D108,"&gt;="&amp;0.6*D113),""))</f>
        <v/>
      </c>
      <c r="E115" s="170" t="str">
        <f t="shared" ref="E115:N115" si="37">IF(ISERR(E77),"",IF(COUNTIF(E79:E108,"&gt;="&amp;0.6*E113)&gt;0,COUNTIF(E79:E108,"&gt;="&amp;0.6*E113),""))</f>
        <v/>
      </c>
      <c r="F115" s="170" t="str">
        <f t="shared" si="37"/>
        <v/>
      </c>
      <c r="G115" s="170" t="str">
        <f t="shared" si="37"/>
        <v/>
      </c>
      <c r="H115" s="170" t="str">
        <f t="shared" si="37"/>
        <v/>
      </c>
      <c r="I115" s="170" t="str">
        <f t="shared" si="37"/>
        <v/>
      </c>
      <c r="J115" s="170" t="str">
        <f t="shared" si="37"/>
        <v/>
      </c>
      <c r="K115" s="170" t="str">
        <f t="shared" si="37"/>
        <v/>
      </c>
      <c r="L115" s="170" t="str">
        <f t="shared" si="37"/>
        <v/>
      </c>
      <c r="M115" s="170" t="str">
        <f t="shared" si="37"/>
        <v/>
      </c>
      <c r="N115" s="270" t="str">
        <f t="shared" si="37"/>
        <v/>
      </c>
      <c r="O115" s="199"/>
      <c r="P115" s="199"/>
      <c r="Q115" s="199"/>
    </row>
    <row r="116" spans="1:17" hidden="1" x14ac:dyDescent="0.2"/>
    <row r="117" spans="1:17" ht="42.75" customHeight="1" x14ac:dyDescent="0.2"/>
    <row r="118" spans="1:17" ht="24.75" customHeight="1" x14ac:dyDescent="0.2"/>
    <row r="119" spans="1:17" ht="38.25" customHeight="1" x14ac:dyDescent="0.2">
      <c r="E119" s="167" t="str">
        <f>IFERROR(G114,0)</f>
        <v/>
      </c>
    </row>
  </sheetData>
  <sheetProtection password="8D19" sheet="1" selectLockedCells="1"/>
  <mergeCells count="9">
    <mergeCell ref="A8:C8"/>
    <mergeCell ref="A9:C9"/>
    <mergeCell ref="A113:B115"/>
    <mergeCell ref="A1:H1"/>
    <mergeCell ref="A2:H2"/>
    <mergeCell ref="A3:H3"/>
    <mergeCell ref="A4:H4"/>
    <mergeCell ref="A6:C6"/>
    <mergeCell ref="A7:C7"/>
  </mergeCells>
  <dataValidations count="2">
    <dataValidation type="list" allowBlank="1" showInputMessage="1" showErrorMessage="1" sqref="D8:M8" xr:uid="{00000000-0002-0000-0400-000000000000}">
      <formula1>$O$7:$O$16</formula1>
    </dataValidation>
    <dataValidation type="list" allowBlank="1" showInputMessage="1" showErrorMessage="1" sqref="D7:M7" xr:uid="{00000000-0002-0000-0400-000001000000}">
      <formula1>$N$6:$N$25</formula1>
    </dataValidation>
  </dataValidations>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119"/>
  <sheetViews>
    <sheetView showGridLines="0" view="pageBreakPreview" topLeftCell="A13" zoomScale="80" zoomScaleNormal="115" zoomScaleSheetLayoutView="80" workbookViewId="0">
      <selection activeCell="B11" sqref="B11"/>
    </sheetView>
  </sheetViews>
  <sheetFormatPr defaultRowHeight="12.75" x14ac:dyDescent="0.2"/>
  <cols>
    <col min="1" max="1" width="3.42578125" style="166" customWidth="1"/>
    <col min="2" max="2" width="9.5703125" style="167" customWidth="1"/>
    <col min="3" max="3" width="33.42578125" style="166" bestFit="1" customWidth="1"/>
    <col min="4" max="8" width="18.7109375" style="167" customWidth="1"/>
    <col min="9" max="13" width="18.7109375" style="166" customWidth="1"/>
    <col min="14" max="14" width="12.7109375" style="166" customWidth="1"/>
    <col min="15" max="15" width="7.5703125" style="166" customWidth="1"/>
    <col min="16" max="28" width="9.140625" style="166" customWidth="1"/>
    <col min="29" max="16384" width="9.140625" style="166"/>
  </cols>
  <sheetData>
    <row r="1" spans="1:28" ht="18.75" x14ac:dyDescent="0.25">
      <c r="A1" s="443">
        <f>'Result Statistics'!C9</f>
        <v>0</v>
      </c>
      <c r="B1" s="443"/>
      <c r="C1" s="443"/>
      <c r="D1" s="443"/>
      <c r="E1" s="443"/>
      <c r="F1" s="443"/>
      <c r="G1" s="443"/>
      <c r="H1" s="443"/>
      <c r="I1" s="202"/>
      <c r="J1" s="202"/>
      <c r="K1" s="202"/>
      <c r="L1" s="202"/>
      <c r="M1" s="202"/>
    </row>
    <row r="2" spans="1:28" ht="18.75" x14ac:dyDescent="0.25">
      <c r="A2" s="447">
        <f>'CAR-CS'!A28:O28</f>
        <v>0</v>
      </c>
      <c r="B2" s="447"/>
      <c r="C2" s="447"/>
      <c r="D2" s="447"/>
      <c r="E2" s="447"/>
      <c r="F2" s="447"/>
      <c r="G2" s="447"/>
      <c r="H2" s="447"/>
      <c r="I2" s="202"/>
      <c r="J2" s="202"/>
      <c r="K2" s="202"/>
      <c r="L2" s="202"/>
      <c r="M2" s="202"/>
    </row>
    <row r="3" spans="1:28" x14ac:dyDescent="0.2">
      <c r="A3" s="444" t="s">
        <v>227</v>
      </c>
      <c r="B3" s="444"/>
      <c r="C3" s="444"/>
      <c r="D3" s="444"/>
      <c r="E3" s="444"/>
      <c r="F3" s="444"/>
      <c r="G3" s="444"/>
      <c r="H3" s="444"/>
      <c r="I3" s="203"/>
      <c r="J3" s="203"/>
      <c r="K3" s="203"/>
      <c r="L3" s="203"/>
      <c r="M3" s="203"/>
    </row>
    <row r="4" spans="1:28" x14ac:dyDescent="0.2">
      <c r="A4" s="445">
        <f>'CAR-CS'!A24:O24</f>
        <v>0</v>
      </c>
      <c r="B4" s="445"/>
      <c r="C4" s="445"/>
      <c r="D4" s="445"/>
      <c r="E4" s="445"/>
      <c r="F4" s="445"/>
      <c r="G4" s="445"/>
      <c r="H4" s="445"/>
      <c r="I4" s="204"/>
      <c r="J4" s="204"/>
      <c r="K4" s="204"/>
      <c r="L4" s="204"/>
      <c r="M4" s="204"/>
    </row>
    <row r="5" spans="1:28" x14ac:dyDescent="0.2">
      <c r="A5" s="166" t="s">
        <v>36</v>
      </c>
      <c r="B5" s="167" t="s">
        <v>36</v>
      </c>
      <c r="C5" s="168" t="s">
        <v>36</v>
      </c>
      <c r="I5" s="167"/>
      <c r="N5" s="196"/>
      <c r="O5" s="196"/>
      <c r="P5" s="197"/>
      <c r="Q5" s="179"/>
      <c r="R5" s="179"/>
      <c r="S5" s="179"/>
      <c r="T5" s="179"/>
      <c r="U5" s="179"/>
      <c r="V5" s="179"/>
      <c r="W5" s="179"/>
      <c r="X5" s="179"/>
      <c r="Y5" s="179"/>
      <c r="Z5" s="179"/>
      <c r="AA5" s="179"/>
      <c r="AB5" s="179"/>
    </row>
    <row r="6" spans="1:28" x14ac:dyDescent="0.2">
      <c r="A6" s="446" t="s">
        <v>241</v>
      </c>
      <c r="B6" s="446"/>
      <c r="C6" s="446"/>
      <c r="D6" s="173"/>
      <c r="I6" s="167"/>
      <c r="N6" s="207" t="s">
        <v>242</v>
      </c>
      <c r="O6" s="207"/>
      <c r="P6" s="208"/>
      <c r="Q6" s="179"/>
      <c r="R6" s="179"/>
      <c r="S6" s="179"/>
      <c r="T6" s="179"/>
      <c r="U6" s="179"/>
      <c r="V6" s="179"/>
      <c r="W6" s="179"/>
      <c r="X6" s="179"/>
      <c r="Y6" s="179"/>
      <c r="Z6" s="179"/>
      <c r="AA6" s="179"/>
      <c r="AB6" s="179"/>
    </row>
    <row r="7" spans="1:28" x14ac:dyDescent="0.2">
      <c r="A7" s="451" t="s">
        <v>229</v>
      </c>
      <c r="B7" s="452"/>
      <c r="C7" s="453"/>
      <c r="D7" s="173"/>
      <c r="E7" s="173"/>
      <c r="F7" s="173"/>
      <c r="G7" s="173"/>
      <c r="H7" s="173"/>
      <c r="I7" s="173"/>
      <c r="J7" s="173"/>
      <c r="K7" s="173"/>
      <c r="L7" s="173"/>
      <c r="M7" s="173"/>
      <c r="N7" s="201" t="s">
        <v>218</v>
      </c>
      <c r="O7" s="272" t="s">
        <v>33</v>
      </c>
      <c r="P7" s="208"/>
      <c r="Q7" s="197"/>
      <c r="R7" s="179"/>
      <c r="S7" s="179"/>
      <c r="T7" s="179"/>
      <c r="U7" s="179"/>
      <c r="V7" s="179"/>
      <c r="W7" s="179"/>
      <c r="X7" s="179"/>
      <c r="Y7" s="179"/>
      <c r="Z7" s="179"/>
      <c r="AA7" s="179"/>
      <c r="AB7" s="179"/>
    </row>
    <row r="8" spans="1:28" x14ac:dyDescent="0.2">
      <c r="A8" s="451" t="s">
        <v>250</v>
      </c>
      <c r="B8" s="452"/>
      <c r="C8" s="453"/>
      <c r="D8" s="173"/>
      <c r="E8" s="173"/>
      <c r="F8" s="173"/>
      <c r="G8" s="173"/>
      <c r="H8" s="173"/>
      <c r="I8" s="173"/>
      <c r="J8" s="173"/>
      <c r="K8" s="173"/>
      <c r="L8" s="173"/>
      <c r="M8" s="173"/>
      <c r="N8" s="201" t="s">
        <v>217</v>
      </c>
      <c r="O8" s="272" t="s">
        <v>34</v>
      </c>
      <c r="P8" s="208"/>
      <c r="Q8" s="197"/>
      <c r="R8" s="179"/>
      <c r="S8" s="179"/>
      <c r="T8" s="179"/>
      <c r="U8" s="179"/>
      <c r="V8" s="179"/>
      <c r="W8" s="179"/>
      <c r="X8" s="179"/>
      <c r="Y8" s="179"/>
      <c r="Z8" s="179"/>
      <c r="AA8" s="179"/>
      <c r="AB8" s="179"/>
    </row>
    <row r="9" spans="1:28" x14ac:dyDescent="0.2">
      <c r="A9" s="451" t="s">
        <v>230</v>
      </c>
      <c r="B9" s="452"/>
      <c r="C9" s="453"/>
      <c r="D9" s="173"/>
      <c r="E9" s="173"/>
      <c r="F9" s="173"/>
      <c r="G9" s="173"/>
      <c r="H9" s="173"/>
      <c r="I9" s="173"/>
      <c r="J9" s="173"/>
      <c r="K9" s="173"/>
      <c r="L9" s="173"/>
      <c r="M9" s="173"/>
      <c r="N9" s="201" t="s">
        <v>233</v>
      </c>
      <c r="O9" s="272" t="s">
        <v>35</v>
      </c>
      <c r="P9" s="208"/>
      <c r="Q9" s="197"/>
      <c r="R9" s="179"/>
      <c r="S9" s="179"/>
      <c r="T9" s="179"/>
      <c r="U9" s="179"/>
      <c r="V9" s="179"/>
      <c r="W9" s="179"/>
      <c r="X9" s="179"/>
      <c r="Y9" s="179"/>
      <c r="Z9" s="179"/>
      <c r="AA9" s="179"/>
      <c r="AB9" s="179"/>
    </row>
    <row r="10" spans="1:28" x14ac:dyDescent="0.2">
      <c r="A10" s="193" t="s">
        <v>211</v>
      </c>
      <c r="B10" s="193" t="s">
        <v>210</v>
      </c>
      <c r="C10" s="193" t="s">
        <v>209</v>
      </c>
      <c r="D10" s="194"/>
      <c r="E10" s="194"/>
      <c r="F10" s="194"/>
      <c r="G10" s="194"/>
      <c r="H10" s="194"/>
      <c r="I10" s="194"/>
      <c r="J10" s="195"/>
      <c r="K10" s="195"/>
      <c r="L10" s="195"/>
      <c r="M10" s="195"/>
      <c r="N10" s="201" t="s">
        <v>216</v>
      </c>
      <c r="O10" s="272" t="s">
        <v>37</v>
      </c>
      <c r="P10" s="208"/>
      <c r="Q10" s="197"/>
      <c r="R10" s="179"/>
      <c r="S10" s="179"/>
      <c r="T10" s="179"/>
      <c r="U10" s="179"/>
      <c r="V10" s="179"/>
      <c r="W10" s="179"/>
      <c r="X10" s="179"/>
      <c r="Y10" s="179"/>
      <c r="Z10" s="179"/>
      <c r="AA10" s="179"/>
      <c r="AB10" s="179"/>
    </row>
    <row r="11" spans="1:28" ht="12.75" customHeight="1" x14ac:dyDescent="0.2">
      <c r="A11" s="169">
        <v>1</v>
      </c>
      <c r="B11" s="174"/>
      <c r="C11" s="175"/>
      <c r="D11" s="176"/>
      <c r="E11" s="176"/>
      <c r="F11" s="176"/>
      <c r="G11" s="176"/>
      <c r="H11" s="176"/>
      <c r="I11" s="176"/>
      <c r="J11" s="176"/>
      <c r="K11" s="176"/>
      <c r="L11" s="176"/>
      <c r="M11" s="176"/>
      <c r="N11" s="201" t="s">
        <v>225</v>
      </c>
      <c r="O11" s="272" t="s">
        <v>38</v>
      </c>
      <c r="P11" s="208"/>
      <c r="Q11" s="197"/>
      <c r="R11" s="179"/>
      <c r="S11" s="179"/>
      <c r="T11" s="179"/>
      <c r="U11" s="179"/>
      <c r="V11" s="179"/>
      <c r="W11" s="179"/>
      <c r="X11" s="179"/>
      <c r="Y11" s="179"/>
      <c r="Z11" s="179"/>
      <c r="AA11" s="179"/>
      <c r="AB11" s="179"/>
    </row>
    <row r="12" spans="1:28" ht="12.75" customHeight="1" x14ac:dyDescent="0.2">
      <c r="A12" s="169">
        <v>2</v>
      </c>
      <c r="B12" s="174"/>
      <c r="C12" s="175"/>
      <c r="D12" s="176"/>
      <c r="E12" s="176"/>
      <c r="F12" s="176"/>
      <c r="G12" s="176"/>
      <c r="H12" s="176"/>
      <c r="I12" s="176"/>
      <c r="J12" s="176"/>
      <c r="K12" s="176"/>
      <c r="L12" s="176"/>
      <c r="M12" s="176"/>
      <c r="N12" s="201" t="s">
        <v>224</v>
      </c>
      <c r="O12" s="272" t="s">
        <v>144</v>
      </c>
      <c r="P12" s="208"/>
      <c r="Q12" s="197"/>
      <c r="R12" s="179"/>
      <c r="S12" s="179"/>
      <c r="T12" s="179"/>
      <c r="U12" s="179"/>
      <c r="V12" s="179"/>
      <c r="W12" s="179"/>
      <c r="X12" s="179"/>
      <c r="Y12" s="179"/>
      <c r="Z12" s="179"/>
      <c r="AA12" s="179"/>
      <c r="AB12" s="179"/>
    </row>
    <row r="13" spans="1:28" ht="12.75" customHeight="1" x14ac:dyDescent="0.2">
      <c r="A13" s="169">
        <v>3</v>
      </c>
      <c r="B13" s="174"/>
      <c r="C13" s="175"/>
      <c r="D13" s="176"/>
      <c r="E13" s="176"/>
      <c r="F13" s="176"/>
      <c r="G13" s="176"/>
      <c r="H13" s="176"/>
      <c r="I13" s="176"/>
      <c r="J13" s="176"/>
      <c r="K13" s="176"/>
      <c r="L13" s="176"/>
      <c r="M13" s="176"/>
      <c r="N13" s="201" t="s">
        <v>214</v>
      </c>
      <c r="O13" s="272" t="s">
        <v>145</v>
      </c>
      <c r="P13" s="208"/>
      <c r="Q13" s="197"/>
      <c r="R13" s="179"/>
      <c r="S13" s="179"/>
      <c r="T13" s="179"/>
      <c r="U13" s="179"/>
      <c r="V13" s="179"/>
      <c r="W13" s="179"/>
      <c r="X13" s="179"/>
      <c r="Y13" s="179"/>
      <c r="Z13" s="179"/>
      <c r="AA13" s="179"/>
      <c r="AB13" s="179"/>
    </row>
    <row r="14" spans="1:28" ht="12.75" customHeight="1" x14ac:dyDescent="0.2">
      <c r="A14" s="169">
        <v>4</v>
      </c>
      <c r="B14" s="177"/>
      <c r="C14" s="175"/>
      <c r="D14" s="176"/>
      <c r="E14" s="176"/>
      <c r="F14" s="176"/>
      <c r="G14" s="176"/>
      <c r="H14" s="176"/>
      <c r="I14" s="176"/>
      <c r="J14" s="176"/>
      <c r="K14" s="176"/>
      <c r="L14" s="176"/>
      <c r="M14" s="176"/>
      <c r="N14" s="201"/>
      <c r="O14" s="272"/>
      <c r="P14" s="208"/>
      <c r="Q14" s="197"/>
      <c r="R14" s="179"/>
      <c r="S14" s="179"/>
      <c r="T14" s="179"/>
      <c r="U14" s="179"/>
      <c r="V14" s="179"/>
      <c r="W14" s="179"/>
      <c r="X14" s="179"/>
      <c r="Y14" s="179"/>
      <c r="Z14" s="179"/>
      <c r="AA14" s="179"/>
      <c r="AB14" s="179"/>
    </row>
    <row r="15" spans="1:28" ht="12.75" customHeight="1" x14ac:dyDescent="0.2">
      <c r="A15" s="169">
        <v>5</v>
      </c>
      <c r="B15" s="174"/>
      <c r="C15" s="175"/>
      <c r="D15" s="176"/>
      <c r="E15" s="176"/>
      <c r="F15" s="176"/>
      <c r="G15" s="176"/>
      <c r="H15" s="176"/>
      <c r="I15" s="176"/>
      <c r="J15" s="176"/>
      <c r="K15" s="176"/>
      <c r="L15" s="176"/>
      <c r="M15" s="176"/>
      <c r="N15" s="201"/>
      <c r="O15" s="272"/>
      <c r="P15" s="208"/>
      <c r="Q15" s="197"/>
      <c r="R15" s="179"/>
      <c r="S15" s="179"/>
      <c r="T15" s="179"/>
      <c r="U15" s="179"/>
      <c r="V15" s="179"/>
      <c r="W15" s="179"/>
      <c r="X15" s="179"/>
      <c r="Y15" s="179"/>
      <c r="Z15" s="179"/>
      <c r="AA15" s="179"/>
      <c r="AB15" s="179"/>
    </row>
    <row r="16" spans="1:28" ht="12.75" customHeight="1" x14ac:dyDescent="0.2">
      <c r="A16" s="169">
        <v>6</v>
      </c>
      <c r="B16" s="174"/>
      <c r="C16" s="175"/>
      <c r="D16" s="176"/>
      <c r="E16" s="176"/>
      <c r="F16" s="176"/>
      <c r="G16" s="176"/>
      <c r="H16" s="176"/>
      <c r="I16" s="176"/>
      <c r="J16" s="176"/>
      <c r="K16" s="176"/>
      <c r="L16" s="176"/>
      <c r="M16" s="176"/>
      <c r="N16" s="201"/>
      <c r="O16" s="272"/>
      <c r="P16" s="208"/>
      <c r="Q16" s="197"/>
      <c r="R16" s="179"/>
      <c r="S16" s="179"/>
      <c r="T16" s="179"/>
      <c r="U16" s="179"/>
      <c r="V16" s="179"/>
      <c r="W16" s="179"/>
      <c r="X16" s="179"/>
      <c r="Y16" s="179"/>
      <c r="Z16" s="179"/>
      <c r="AA16" s="179"/>
      <c r="AB16" s="179"/>
    </row>
    <row r="17" spans="1:28" ht="12.75" customHeight="1" x14ac:dyDescent="0.2">
      <c r="A17" s="169">
        <v>7</v>
      </c>
      <c r="B17" s="174"/>
      <c r="C17" s="175"/>
      <c r="D17" s="176"/>
      <c r="E17" s="176"/>
      <c r="F17" s="176"/>
      <c r="G17" s="176"/>
      <c r="H17" s="176"/>
      <c r="I17" s="176"/>
      <c r="J17" s="176"/>
      <c r="K17" s="176"/>
      <c r="L17" s="176"/>
      <c r="M17" s="176"/>
      <c r="N17" s="201"/>
      <c r="O17" s="201"/>
      <c r="P17" s="208"/>
      <c r="Q17" s="197"/>
      <c r="R17" s="179"/>
      <c r="S17" s="179"/>
      <c r="T17" s="179"/>
      <c r="U17" s="179"/>
      <c r="V17" s="179"/>
      <c r="W17" s="179"/>
      <c r="X17" s="179"/>
      <c r="Y17" s="179"/>
      <c r="Z17" s="179"/>
      <c r="AA17" s="179"/>
      <c r="AB17" s="179"/>
    </row>
    <row r="18" spans="1:28" ht="12.75" customHeight="1" x14ac:dyDescent="0.2">
      <c r="A18" s="169">
        <v>8</v>
      </c>
      <c r="B18" s="174"/>
      <c r="C18" s="175"/>
      <c r="D18" s="176"/>
      <c r="E18" s="176"/>
      <c r="F18" s="176"/>
      <c r="G18" s="176"/>
      <c r="H18" s="176"/>
      <c r="I18" s="176"/>
      <c r="J18" s="176"/>
      <c r="K18" s="176"/>
      <c r="L18" s="176"/>
      <c r="M18" s="176"/>
      <c r="N18" s="207"/>
      <c r="O18" s="201"/>
      <c r="P18" s="208"/>
      <c r="Q18" s="197"/>
      <c r="R18" s="179"/>
      <c r="S18" s="179"/>
      <c r="T18" s="179"/>
      <c r="U18" s="179"/>
      <c r="V18" s="179"/>
      <c r="W18" s="179"/>
      <c r="X18" s="179"/>
      <c r="Y18" s="179"/>
      <c r="Z18" s="179"/>
      <c r="AA18" s="179"/>
      <c r="AB18" s="179"/>
    </row>
    <row r="19" spans="1:28" ht="12.75" customHeight="1" x14ac:dyDescent="0.2">
      <c r="A19" s="169">
        <v>9</v>
      </c>
      <c r="B19" s="174"/>
      <c r="C19" s="178"/>
      <c r="D19" s="176"/>
      <c r="E19" s="176"/>
      <c r="F19" s="176"/>
      <c r="G19" s="176"/>
      <c r="H19" s="176"/>
      <c r="I19" s="176"/>
      <c r="J19" s="176"/>
      <c r="K19" s="176"/>
      <c r="L19" s="176"/>
      <c r="M19" s="176"/>
      <c r="N19" s="207"/>
      <c r="O19" s="207"/>
      <c r="P19" s="208"/>
      <c r="Q19" s="197"/>
      <c r="R19" s="179"/>
      <c r="S19" s="179"/>
      <c r="T19" s="179"/>
      <c r="U19" s="179"/>
      <c r="V19" s="179"/>
      <c r="W19" s="179"/>
      <c r="X19" s="179"/>
      <c r="Y19" s="179"/>
      <c r="Z19" s="179"/>
      <c r="AA19" s="179"/>
      <c r="AB19" s="179"/>
    </row>
    <row r="20" spans="1:28" ht="12.75" customHeight="1" x14ac:dyDescent="0.2">
      <c r="A20" s="169">
        <v>10</v>
      </c>
      <c r="B20" s="174"/>
      <c r="C20" s="175"/>
      <c r="D20" s="176"/>
      <c r="E20" s="176"/>
      <c r="F20" s="176"/>
      <c r="G20" s="176"/>
      <c r="H20" s="176"/>
      <c r="I20" s="176"/>
      <c r="J20" s="176"/>
      <c r="K20" s="176"/>
      <c r="L20" s="176"/>
      <c r="M20" s="176"/>
      <c r="N20" s="201"/>
      <c r="O20" s="201"/>
      <c r="P20" s="208"/>
      <c r="Q20" s="197"/>
      <c r="R20" s="179"/>
      <c r="S20" s="179"/>
      <c r="T20" s="179"/>
      <c r="U20" s="179"/>
      <c r="V20" s="179"/>
      <c r="W20" s="179"/>
      <c r="X20" s="179"/>
      <c r="Y20" s="179"/>
      <c r="Z20" s="179"/>
      <c r="AA20" s="179"/>
      <c r="AB20" s="179"/>
    </row>
    <row r="21" spans="1:28" ht="12.75" customHeight="1" x14ac:dyDescent="0.2">
      <c r="A21" s="169">
        <v>11</v>
      </c>
      <c r="B21" s="174"/>
      <c r="C21" s="175"/>
      <c r="D21" s="176"/>
      <c r="E21" s="176"/>
      <c r="F21" s="176"/>
      <c r="G21" s="176"/>
      <c r="H21" s="176"/>
      <c r="I21" s="176"/>
      <c r="J21" s="176"/>
      <c r="K21" s="176"/>
      <c r="L21" s="176"/>
      <c r="M21" s="176"/>
      <c r="N21" s="201" t="s">
        <v>213</v>
      </c>
      <c r="O21" s="207"/>
      <c r="P21" s="208"/>
      <c r="Q21" s="197"/>
      <c r="R21" s="179"/>
      <c r="S21" s="179"/>
      <c r="T21" s="179"/>
      <c r="U21" s="179"/>
      <c r="V21" s="179"/>
      <c r="W21" s="179"/>
      <c r="X21" s="179"/>
      <c r="Y21" s="179"/>
      <c r="Z21" s="179"/>
      <c r="AA21" s="179"/>
      <c r="AB21" s="179"/>
    </row>
    <row r="22" spans="1:28" ht="12.75" customHeight="1" x14ac:dyDescent="0.2">
      <c r="A22" s="169">
        <v>12</v>
      </c>
      <c r="B22" s="177"/>
      <c r="C22" s="175"/>
      <c r="D22" s="176"/>
      <c r="E22" s="176"/>
      <c r="F22" s="176"/>
      <c r="G22" s="176"/>
      <c r="H22" s="176"/>
      <c r="I22" s="176"/>
      <c r="J22" s="176"/>
      <c r="K22" s="176"/>
      <c r="L22" s="176"/>
      <c r="M22" s="176"/>
      <c r="N22" s="201" t="s">
        <v>215</v>
      </c>
      <c r="O22" s="207"/>
      <c r="P22" s="208"/>
      <c r="Q22" s="197"/>
      <c r="R22" s="179"/>
      <c r="S22" s="179"/>
      <c r="T22" s="179"/>
      <c r="U22" s="179"/>
      <c r="V22" s="179"/>
      <c r="W22" s="179"/>
      <c r="X22" s="179"/>
      <c r="Y22" s="179"/>
      <c r="Z22" s="179"/>
      <c r="AA22" s="179"/>
      <c r="AB22" s="179"/>
    </row>
    <row r="23" spans="1:28" ht="12.75" customHeight="1" x14ac:dyDescent="0.2">
      <c r="A23" s="169">
        <v>13</v>
      </c>
      <c r="B23" s="174"/>
      <c r="C23" s="175"/>
      <c r="D23" s="176"/>
      <c r="E23" s="176"/>
      <c r="F23" s="176"/>
      <c r="G23" s="176"/>
      <c r="H23" s="176"/>
      <c r="I23" s="176"/>
      <c r="J23" s="176"/>
      <c r="K23" s="176"/>
      <c r="L23" s="176"/>
      <c r="M23" s="176"/>
      <c r="N23" s="201" t="s">
        <v>222</v>
      </c>
      <c r="O23" s="201"/>
      <c r="P23" s="208"/>
      <c r="Q23" s="197"/>
      <c r="R23" s="179"/>
      <c r="S23" s="179"/>
      <c r="T23" s="179"/>
      <c r="U23" s="179"/>
      <c r="V23" s="179"/>
      <c r="W23" s="179"/>
      <c r="X23" s="179"/>
      <c r="Y23" s="179"/>
      <c r="Z23" s="179"/>
      <c r="AA23" s="179"/>
      <c r="AB23" s="179"/>
    </row>
    <row r="24" spans="1:28" ht="12.75" customHeight="1" x14ac:dyDescent="0.2">
      <c r="A24" s="169">
        <v>14</v>
      </c>
      <c r="B24" s="177"/>
      <c r="C24" s="178"/>
      <c r="D24" s="176"/>
      <c r="E24" s="176"/>
      <c r="F24" s="176"/>
      <c r="G24" s="176"/>
      <c r="H24" s="176"/>
      <c r="I24" s="176"/>
      <c r="J24" s="176"/>
      <c r="K24" s="176"/>
      <c r="L24" s="176"/>
      <c r="M24" s="176"/>
      <c r="N24" s="201" t="s">
        <v>221</v>
      </c>
      <c r="O24" s="201"/>
      <c r="P24" s="208"/>
      <c r="Q24" s="197"/>
      <c r="R24" s="179"/>
      <c r="S24" s="179"/>
      <c r="T24" s="179"/>
      <c r="U24" s="179"/>
      <c r="V24" s="179"/>
      <c r="W24" s="179"/>
      <c r="X24" s="179"/>
      <c r="Y24" s="179"/>
      <c r="Z24" s="179"/>
      <c r="AA24" s="179"/>
      <c r="AB24" s="179"/>
    </row>
    <row r="25" spans="1:28" ht="12.75" customHeight="1" x14ac:dyDescent="0.2">
      <c r="A25" s="169">
        <v>15</v>
      </c>
      <c r="B25" s="174"/>
      <c r="C25" s="175"/>
      <c r="D25" s="176"/>
      <c r="E25" s="176"/>
      <c r="F25" s="176"/>
      <c r="G25" s="176"/>
      <c r="H25" s="176"/>
      <c r="I25" s="176"/>
      <c r="J25" s="176"/>
      <c r="K25" s="176"/>
      <c r="L25" s="176"/>
      <c r="M25" s="176"/>
      <c r="N25" s="201" t="s">
        <v>231</v>
      </c>
      <c r="O25" s="201"/>
      <c r="P25" s="208"/>
      <c r="Q25" s="197"/>
      <c r="R25" s="179"/>
      <c r="S25" s="179"/>
      <c r="T25" s="179"/>
      <c r="U25" s="179"/>
      <c r="V25" s="179"/>
      <c r="W25" s="179"/>
      <c r="X25" s="179"/>
      <c r="Y25" s="179"/>
      <c r="Z25" s="179"/>
      <c r="AA25" s="179"/>
      <c r="AB25" s="179"/>
    </row>
    <row r="26" spans="1:28" ht="12.75" customHeight="1" x14ac:dyDescent="0.2">
      <c r="A26" s="169">
        <v>16</v>
      </c>
      <c r="B26" s="174"/>
      <c r="C26" s="175"/>
      <c r="D26" s="176"/>
      <c r="E26" s="176"/>
      <c r="F26" s="176"/>
      <c r="G26" s="176"/>
      <c r="H26" s="176"/>
      <c r="I26" s="176"/>
      <c r="J26" s="176"/>
      <c r="K26" s="176"/>
      <c r="L26" s="176"/>
      <c r="M26" s="176"/>
      <c r="N26" s="207"/>
      <c r="O26" s="207"/>
      <c r="P26" s="208"/>
      <c r="Q26" s="197"/>
      <c r="R26" s="179"/>
      <c r="S26" s="179"/>
      <c r="T26" s="179"/>
      <c r="U26" s="179"/>
      <c r="V26" s="179"/>
      <c r="W26" s="179"/>
      <c r="X26" s="179"/>
      <c r="Y26" s="179"/>
      <c r="Z26" s="179"/>
      <c r="AA26" s="179"/>
      <c r="AB26" s="179"/>
    </row>
    <row r="27" spans="1:28" x14ac:dyDescent="0.2">
      <c r="A27" s="169">
        <v>17</v>
      </c>
      <c r="B27" s="174"/>
      <c r="C27" s="175"/>
      <c r="D27" s="176"/>
      <c r="E27" s="176"/>
      <c r="F27" s="176"/>
      <c r="G27" s="176"/>
      <c r="H27" s="176"/>
      <c r="I27" s="176"/>
      <c r="J27" s="176"/>
      <c r="K27" s="176"/>
      <c r="L27" s="176"/>
      <c r="M27" s="176"/>
      <c r="N27" s="217"/>
      <c r="O27" s="217"/>
      <c r="P27" s="218"/>
      <c r="Q27" s="197"/>
      <c r="R27" s="179"/>
      <c r="S27" s="179"/>
      <c r="T27" s="179"/>
      <c r="U27" s="179"/>
      <c r="V27" s="179"/>
      <c r="W27" s="179"/>
      <c r="X27" s="179"/>
      <c r="Y27" s="179"/>
      <c r="Z27" s="179"/>
      <c r="AA27" s="179"/>
      <c r="AB27" s="179"/>
    </row>
    <row r="28" spans="1:28" x14ac:dyDescent="0.2">
      <c r="A28" s="169">
        <v>18</v>
      </c>
      <c r="B28" s="174"/>
      <c r="C28" s="175"/>
      <c r="D28" s="176"/>
      <c r="E28" s="176"/>
      <c r="F28" s="176"/>
      <c r="G28" s="176"/>
      <c r="H28" s="176"/>
      <c r="I28" s="176"/>
      <c r="J28" s="176"/>
      <c r="K28" s="176"/>
      <c r="L28" s="176"/>
      <c r="M28" s="176"/>
      <c r="N28" s="196"/>
      <c r="O28" s="196"/>
      <c r="P28" s="197"/>
      <c r="Q28" s="197"/>
      <c r="R28" s="179"/>
      <c r="S28" s="179"/>
      <c r="T28" s="179"/>
      <c r="U28" s="179"/>
      <c r="V28" s="179"/>
      <c r="W28" s="179"/>
      <c r="X28" s="179"/>
      <c r="Y28" s="179"/>
      <c r="Z28" s="179"/>
      <c r="AA28" s="179"/>
      <c r="AB28" s="179"/>
    </row>
    <row r="29" spans="1:28" ht="11.25" customHeight="1" x14ac:dyDescent="0.2">
      <c r="A29" s="169">
        <v>19</v>
      </c>
      <c r="B29" s="177"/>
      <c r="C29" s="175"/>
      <c r="D29" s="176"/>
      <c r="E29" s="176"/>
      <c r="F29" s="176"/>
      <c r="G29" s="176"/>
      <c r="H29" s="176"/>
      <c r="I29" s="176"/>
      <c r="J29" s="176"/>
      <c r="K29" s="176"/>
      <c r="L29" s="176"/>
      <c r="M29" s="176"/>
    </row>
    <row r="30" spans="1:28" x14ac:dyDescent="0.2">
      <c r="A30" s="169">
        <v>20</v>
      </c>
      <c r="B30" s="174"/>
      <c r="C30" s="175"/>
      <c r="D30" s="176"/>
      <c r="E30" s="176"/>
      <c r="F30" s="176"/>
      <c r="G30" s="176"/>
      <c r="H30" s="176"/>
      <c r="I30" s="176"/>
      <c r="J30" s="176"/>
      <c r="K30" s="176"/>
      <c r="L30" s="176"/>
      <c r="M30" s="176"/>
    </row>
    <row r="31" spans="1:28" x14ac:dyDescent="0.2">
      <c r="A31" s="169">
        <v>21</v>
      </c>
      <c r="B31" s="174"/>
      <c r="C31" s="175"/>
      <c r="D31" s="176"/>
      <c r="E31" s="176"/>
      <c r="F31" s="176"/>
      <c r="G31" s="176"/>
      <c r="H31" s="176"/>
      <c r="I31" s="176"/>
      <c r="J31" s="176"/>
      <c r="K31" s="176"/>
      <c r="L31" s="176"/>
      <c r="M31" s="176"/>
    </row>
    <row r="32" spans="1:28" x14ac:dyDescent="0.2">
      <c r="A32" s="169">
        <v>22</v>
      </c>
      <c r="B32" s="174"/>
      <c r="C32" s="175"/>
      <c r="D32" s="176"/>
      <c r="E32" s="176"/>
      <c r="F32" s="176"/>
      <c r="G32" s="176"/>
      <c r="H32" s="176"/>
      <c r="I32" s="176"/>
      <c r="J32" s="176"/>
      <c r="K32" s="176"/>
      <c r="L32" s="176"/>
      <c r="M32" s="176"/>
    </row>
    <row r="33" spans="1:24" x14ac:dyDescent="0.2">
      <c r="A33" s="169">
        <v>23</v>
      </c>
      <c r="B33" s="174"/>
      <c r="C33" s="175"/>
      <c r="D33" s="176"/>
      <c r="E33" s="176"/>
      <c r="F33" s="176"/>
      <c r="G33" s="176"/>
      <c r="H33" s="176"/>
      <c r="I33" s="176"/>
      <c r="J33" s="176"/>
      <c r="K33" s="176"/>
      <c r="L33" s="176"/>
      <c r="M33" s="176"/>
    </row>
    <row r="34" spans="1:24" x14ac:dyDescent="0.2">
      <c r="A34" s="169">
        <v>24</v>
      </c>
      <c r="B34" s="174"/>
      <c r="C34" s="178"/>
      <c r="D34" s="176"/>
      <c r="E34" s="176"/>
      <c r="F34" s="176"/>
      <c r="G34" s="176"/>
      <c r="H34" s="176"/>
      <c r="I34" s="176"/>
      <c r="J34" s="176"/>
      <c r="K34" s="176"/>
      <c r="L34" s="176"/>
      <c r="M34" s="176"/>
    </row>
    <row r="35" spans="1:24" x14ac:dyDescent="0.2">
      <c r="A35" s="169">
        <v>25</v>
      </c>
      <c r="B35" s="174"/>
      <c r="C35" s="175"/>
      <c r="D35" s="176"/>
      <c r="E35" s="176"/>
      <c r="F35" s="176"/>
      <c r="G35" s="176"/>
      <c r="H35" s="176"/>
      <c r="I35" s="176"/>
      <c r="J35" s="176"/>
      <c r="K35" s="176"/>
      <c r="L35" s="176"/>
      <c r="M35" s="176"/>
    </row>
    <row r="36" spans="1:24" x14ac:dyDescent="0.2">
      <c r="A36" s="169">
        <v>26</v>
      </c>
      <c r="B36" s="174"/>
      <c r="C36" s="175"/>
      <c r="D36" s="176"/>
      <c r="E36" s="176"/>
      <c r="F36" s="176"/>
      <c r="G36" s="176"/>
      <c r="H36" s="176"/>
      <c r="I36" s="176"/>
      <c r="J36" s="176"/>
      <c r="K36" s="176"/>
      <c r="L36" s="176"/>
      <c r="M36" s="176"/>
    </row>
    <row r="37" spans="1:24" ht="12.75" customHeight="1" x14ac:dyDescent="0.2">
      <c r="A37" s="169">
        <v>27</v>
      </c>
      <c r="B37" s="177"/>
      <c r="C37" s="175"/>
      <c r="D37" s="176"/>
      <c r="E37" s="176"/>
      <c r="F37" s="176"/>
      <c r="G37" s="176"/>
      <c r="H37" s="176"/>
      <c r="I37" s="176"/>
      <c r="J37" s="176"/>
      <c r="K37" s="176"/>
      <c r="L37" s="176"/>
      <c r="M37" s="176"/>
    </row>
    <row r="38" spans="1:24" x14ac:dyDescent="0.2">
      <c r="A38" s="169">
        <v>28</v>
      </c>
      <c r="B38" s="174"/>
      <c r="C38" s="175"/>
      <c r="D38" s="176"/>
      <c r="E38" s="176"/>
      <c r="F38" s="176"/>
      <c r="G38" s="176"/>
      <c r="H38" s="176"/>
      <c r="I38" s="176"/>
      <c r="J38" s="176"/>
      <c r="K38" s="176"/>
      <c r="L38" s="176"/>
      <c r="M38" s="176"/>
    </row>
    <row r="39" spans="1:24" ht="12.75" customHeight="1" x14ac:dyDescent="0.2">
      <c r="A39" s="169">
        <v>29</v>
      </c>
      <c r="B39" s="177"/>
      <c r="C39" s="178"/>
      <c r="D39" s="176"/>
      <c r="E39" s="176"/>
      <c r="F39" s="176"/>
      <c r="G39" s="176"/>
      <c r="H39" s="176"/>
      <c r="I39" s="176"/>
      <c r="J39" s="176"/>
      <c r="K39" s="176"/>
      <c r="L39" s="176"/>
      <c r="M39" s="176"/>
    </row>
    <row r="40" spans="1:24" x14ac:dyDescent="0.2">
      <c r="A40" s="169">
        <v>30</v>
      </c>
      <c r="B40" s="174"/>
      <c r="C40" s="175"/>
      <c r="D40" s="176"/>
      <c r="E40" s="176"/>
      <c r="F40" s="176"/>
      <c r="G40" s="176"/>
      <c r="H40" s="176"/>
      <c r="I40" s="176"/>
      <c r="J40" s="176"/>
      <c r="K40" s="176"/>
      <c r="L40" s="176"/>
      <c r="M40" s="176"/>
    </row>
    <row r="41" spans="1:24" hidden="1" x14ac:dyDescent="0.2"/>
    <row r="42" spans="1:24" hidden="1" x14ac:dyDescent="0.2"/>
    <row r="43" spans="1:24" hidden="1" x14ac:dyDescent="0.2">
      <c r="A43" s="166" t="s">
        <v>212</v>
      </c>
      <c r="D43" s="180">
        <f>SUMIFS(D9:M9,D8:M8,D44)</f>
        <v>0</v>
      </c>
      <c r="E43" s="180">
        <f>SUMIFS(D9:M9,D8:M8,E44)</f>
        <v>0</v>
      </c>
      <c r="F43" s="180">
        <f>SUMIFS(D9:M9,D8:M8,F44)</f>
        <v>0</v>
      </c>
      <c r="G43" s="180">
        <f>SUMIFS(D9:M9,D8:M8,G44)</f>
        <v>0</v>
      </c>
      <c r="H43" s="180">
        <f>SUMIFS(D9:M9,D8:M8,H44)</f>
        <v>0</v>
      </c>
      <c r="I43" s="180">
        <f>SUMIFS(D9:M9,D8:M8,I44)</f>
        <v>0</v>
      </c>
      <c r="J43" s="180">
        <f>SUMIFS(D9:M9,D8:M8,J44)</f>
        <v>0</v>
      </c>
      <c r="K43" s="180">
        <f>SUMIFS(D9:M9,D8:M8,K44)</f>
        <v>0</v>
      </c>
      <c r="L43" s="180">
        <f>SUMIFS(D9:M9,D8:M8,L44)</f>
        <v>0</v>
      </c>
      <c r="M43" s="180">
        <f>SUMIFS(D9:M9,D8:M8,M44)</f>
        <v>0</v>
      </c>
      <c r="N43" s="180"/>
      <c r="O43" s="180"/>
      <c r="P43" s="180"/>
      <c r="Q43" s="180"/>
    </row>
    <row r="44" spans="1:24" hidden="1" x14ac:dyDescent="0.2">
      <c r="A44" s="169" t="s">
        <v>211</v>
      </c>
      <c r="B44" s="181" t="s">
        <v>210</v>
      </c>
      <c r="C44" s="182" t="s">
        <v>209</v>
      </c>
      <c r="D44" s="181" t="s">
        <v>33</v>
      </c>
      <c r="E44" s="181" t="s">
        <v>34</v>
      </c>
      <c r="F44" s="181" t="s">
        <v>35</v>
      </c>
      <c r="G44" s="181" t="s">
        <v>37</v>
      </c>
      <c r="H44" s="181" t="s">
        <v>38</v>
      </c>
      <c r="I44" s="181" t="s">
        <v>144</v>
      </c>
      <c r="J44" s="181" t="s">
        <v>145</v>
      </c>
      <c r="K44" s="181" t="s">
        <v>146</v>
      </c>
      <c r="L44" s="181" t="s">
        <v>147</v>
      </c>
      <c r="M44" s="183" t="s">
        <v>148</v>
      </c>
      <c r="N44" s="183"/>
      <c r="O44" s="183"/>
      <c r="P44" s="183"/>
      <c r="Q44" s="183"/>
      <c r="S44" s="207"/>
      <c r="T44" s="207"/>
      <c r="U44" s="207"/>
      <c r="V44" s="207"/>
      <c r="W44" s="207"/>
      <c r="X44" s="207"/>
    </row>
    <row r="45" spans="1:24" hidden="1" x14ac:dyDescent="0.2">
      <c r="A45" s="169">
        <v>1</v>
      </c>
      <c r="B45" s="184">
        <f t="shared" ref="B45:C60" si="0">B11</f>
        <v>0</v>
      </c>
      <c r="C45" s="185">
        <f t="shared" si="0"/>
        <v>0</v>
      </c>
      <c r="D45" s="180">
        <f>SUMIFS(D11:M11,D8:M8,D44)</f>
        <v>0</v>
      </c>
      <c r="E45" s="165">
        <f>SUMIFS(D11:M11,D8:M8,E44)</f>
        <v>0</v>
      </c>
      <c r="F45" s="165">
        <f>SUMIFS(D11:M11,D8:M8,F44)</f>
        <v>0</v>
      </c>
      <c r="G45" s="165">
        <f>SUMIFS(D11:M11,D8:M8,G44)</f>
        <v>0</v>
      </c>
      <c r="H45" s="165">
        <f>SUMIFS(D11:M11,D8:M8,H44)</f>
        <v>0</v>
      </c>
      <c r="I45" s="165">
        <f>SUMIFS(D11:M11,D8:M8,I44)</f>
        <v>0</v>
      </c>
      <c r="J45" s="165">
        <f>SUMIFS(D11:M11,D8:M8,J44)</f>
        <v>0</v>
      </c>
      <c r="K45" s="165">
        <f>SUMIFS(D11:M11,D8:M8,K44)</f>
        <v>0</v>
      </c>
      <c r="L45" s="165">
        <f>SUMIFS(D11:M11,D8:M8,L44)</f>
        <v>0</v>
      </c>
      <c r="M45" s="165">
        <f>SUMIFS(D11:M11,D8:M8,M44)</f>
        <v>0</v>
      </c>
      <c r="N45" s="165"/>
      <c r="O45" s="165"/>
      <c r="P45" s="165"/>
      <c r="Q45" s="165"/>
      <c r="S45" s="207"/>
      <c r="T45" s="207"/>
      <c r="U45" s="207"/>
      <c r="V45" s="207"/>
      <c r="W45" s="207"/>
      <c r="X45" s="207"/>
    </row>
    <row r="46" spans="1:24" hidden="1" x14ac:dyDescent="0.2">
      <c r="A46" s="169">
        <v>2</v>
      </c>
      <c r="B46" s="184">
        <f t="shared" si="0"/>
        <v>0</v>
      </c>
      <c r="C46" s="185">
        <f t="shared" si="0"/>
        <v>0</v>
      </c>
      <c r="D46" s="180">
        <f>SUMIFS(D12:M12,D8:M8,D44)</f>
        <v>0</v>
      </c>
      <c r="E46" s="165">
        <f>SUMIFS(D12:M12,D8:M8,E44)</f>
        <v>0</v>
      </c>
      <c r="F46" s="165">
        <f>SUMIFS(D12:M12,D8:M8,F44)</f>
        <v>0</v>
      </c>
      <c r="G46" s="165">
        <f>SUMIFS(D12:M12,D8:M8,G44)</f>
        <v>0</v>
      </c>
      <c r="H46" s="165">
        <f>SUMIFS(D12:M12,D8:M8,H44)</f>
        <v>0</v>
      </c>
      <c r="I46" s="165">
        <f>SUMIFS(D12:M12,D8:M8,I44)</f>
        <v>0</v>
      </c>
      <c r="J46" s="165">
        <f>SUMIFS(D12:M12,D8:M8,J44)</f>
        <v>0</v>
      </c>
      <c r="K46" s="165">
        <f>SUMIFS(D12:M12,D8:M8,K44)</f>
        <v>0</v>
      </c>
      <c r="L46" s="165">
        <f>SUMIFS(D12:M12,D8:M8,L44)</f>
        <v>0</v>
      </c>
      <c r="M46" s="165">
        <f>SUMIFS(D12:M12,D8:M8,M44)</f>
        <v>0</v>
      </c>
      <c r="N46" s="165"/>
      <c r="O46" s="165"/>
      <c r="P46" s="165"/>
      <c r="Q46" s="165"/>
      <c r="S46" s="207"/>
      <c r="T46" s="272" t="s">
        <v>33</v>
      </c>
      <c r="U46" s="207" t="e">
        <f>HLOOKUP(T46,D8:K9,2,FALSE)</f>
        <v>#N/A</v>
      </c>
      <c r="V46" s="207" t="e">
        <f>HLOOKUP(T46,E8:L9,2,FALSE)</f>
        <v>#N/A</v>
      </c>
      <c r="W46" s="207" t="e">
        <f>HLOOKUP(T46,F8:M9,2,FALSE)</f>
        <v>#N/A</v>
      </c>
      <c r="X46" s="207" t="e">
        <f>HLOOKUP(T46,G8:M9,2,FALSE)</f>
        <v>#N/A</v>
      </c>
    </row>
    <row r="47" spans="1:24" hidden="1" x14ac:dyDescent="0.2">
      <c r="A47" s="169">
        <v>3</v>
      </c>
      <c r="B47" s="184">
        <f t="shared" si="0"/>
        <v>0</v>
      </c>
      <c r="C47" s="185">
        <f t="shared" si="0"/>
        <v>0</v>
      </c>
      <c r="D47" s="180">
        <f>SUMIFS(D13:M13,D8:M8,D44)</f>
        <v>0</v>
      </c>
      <c r="E47" s="165">
        <f>SUMIFS(D13:M13,D8:M8,E44)</f>
        <v>0</v>
      </c>
      <c r="F47" s="165">
        <f>SUMIFS(D13:M13,D8:M8,F44)</f>
        <v>0</v>
      </c>
      <c r="G47" s="165">
        <f>SUMIFS(D13:M13,D8:M8,G44)</f>
        <v>0</v>
      </c>
      <c r="H47" s="165">
        <f>SUMIFS(D13:M13,D8:M8,H44)</f>
        <v>0</v>
      </c>
      <c r="I47" s="165">
        <f>SUMIFS(D13:M13,D8:M8,I44)</f>
        <v>0</v>
      </c>
      <c r="J47" s="165">
        <f>SUMIFS(D13:M13,D8:M8,J44)</f>
        <v>0</v>
      </c>
      <c r="K47" s="165">
        <f>SUMIFS(D13:M13,D8:M8,K44)</f>
        <v>0</v>
      </c>
      <c r="L47" s="165">
        <f>SUMIFS(D13:M13,D8:M8,L44)</f>
        <v>0</v>
      </c>
      <c r="M47" s="165">
        <f>SUMIFS(D13:M13,D8:M8,M44)</f>
        <v>0</v>
      </c>
      <c r="N47" s="165"/>
      <c r="O47" s="165"/>
      <c r="P47" s="165"/>
      <c r="Q47" s="165"/>
      <c r="S47" s="207"/>
      <c r="T47" s="272" t="s">
        <v>34</v>
      </c>
      <c r="U47" s="207" t="e">
        <f>HLOOKUP(T47,D8:K9,2,FALSE)</f>
        <v>#N/A</v>
      </c>
      <c r="V47" s="207"/>
      <c r="W47" s="207"/>
      <c r="X47" s="207"/>
    </row>
    <row r="48" spans="1:24" hidden="1" x14ac:dyDescent="0.2">
      <c r="A48" s="169">
        <v>4</v>
      </c>
      <c r="B48" s="184">
        <f t="shared" si="0"/>
        <v>0</v>
      </c>
      <c r="C48" s="185">
        <f t="shared" si="0"/>
        <v>0</v>
      </c>
      <c r="D48" s="180">
        <f>SUMIFS(D14:M14,D8:M8,D44)</f>
        <v>0</v>
      </c>
      <c r="E48" s="165">
        <f>SUMIFS(D14:M14,D8:M8,E44)</f>
        <v>0</v>
      </c>
      <c r="F48" s="165">
        <f>SUMIFS(D14:M14,D8:M8,F44)</f>
        <v>0</v>
      </c>
      <c r="G48" s="165">
        <f>SUMIFS(D14:M14,D8:M8,G44)</f>
        <v>0</v>
      </c>
      <c r="H48" s="165">
        <f>SUMIFS(D14:M14,D8:M8,H44)</f>
        <v>0</v>
      </c>
      <c r="I48" s="165">
        <f>SUMIFS(D14:M14,D8:M8,I44)</f>
        <v>0</v>
      </c>
      <c r="J48" s="165">
        <f>SUMIFS(D14:M14,D8:M8,J44)</f>
        <v>0</v>
      </c>
      <c r="K48" s="165">
        <f>SUMIFS(D14:M14,D8:M8,K44)</f>
        <v>0</v>
      </c>
      <c r="L48" s="165">
        <f>SUMIFS(D14:M14,D8:M8,L44)</f>
        <v>0</v>
      </c>
      <c r="M48" s="165">
        <f>SUMIFS(D14:M14,D8:M8,M44)</f>
        <v>0</v>
      </c>
      <c r="N48" s="165"/>
      <c r="O48" s="165"/>
      <c r="P48" s="165"/>
      <c r="Q48" s="165"/>
      <c r="S48" s="207"/>
      <c r="T48" s="272" t="s">
        <v>35</v>
      </c>
      <c r="U48" s="207" t="e">
        <f>HLOOKUP(T48,D8:K9,2,FALSE)</f>
        <v>#N/A</v>
      </c>
      <c r="V48" s="207"/>
      <c r="W48" s="207"/>
      <c r="X48" s="207"/>
    </row>
    <row r="49" spans="1:24" hidden="1" x14ac:dyDescent="0.2">
      <c r="A49" s="169">
        <v>5</v>
      </c>
      <c r="B49" s="184">
        <f t="shared" si="0"/>
        <v>0</v>
      </c>
      <c r="C49" s="185">
        <f t="shared" si="0"/>
        <v>0</v>
      </c>
      <c r="D49" s="180">
        <f>SUMIFS(D15:M15,D8:M8,D44)</f>
        <v>0</v>
      </c>
      <c r="E49" s="165">
        <f>SUMIFS(D15:M15,D8:M8,E44)</f>
        <v>0</v>
      </c>
      <c r="F49" s="165">
        <f>SUMIFS(D15:M15,D8:M8,F44)</f>
        <v>0</v>
      </c>
      <c r="G49" s="165">
        <f>SUMIFS(D15:M15,D8:M8,G44)</f>
        <v>0</v>
      </c>
      <c r="H49" s="165">
        <f>SUMIFS(D15:M15,D8:M8,H44)</f>
        <v>0</v>
      </c>
      <c r="I49" s="165">
        <f>SUMIFS(D15:M15,D8:M8,I44)</f>
        <v>0</v>
      </c>
      <c r="J49" s="165">
        <f>SUMIFS(D15:M15,D8:M8,J44)</f>
        <v>0</v>
      </c>
      <c r="K49" s="165">
        <f>SUMIFS(D15:M15,D8:M8,K44)</f>
        <v>0</v>
      </c>
      <c r="L49" s="165">
        <f>SUMIFS(D15:M15,D8:M8,L44)</f>
        <v>0</v>
      </c>
      <c r="M49" s="165">
        <f>SUMIFS(D15:M15,D8:M8,M44)</f>
        <v>0</v>
      </c>
      <c r="N49" s="165"/>
      <c r="O49" s="165"/>
      <c r="P49" s="165"/>
      <c r="Q49" s="165"/>
      <c r="S49" s="207"/>
      <c r="T49" s="272" t="s">
        <v>37</v>
      </c>
      <c r="U49" s="207" t="e">
        <f>HLOOKUP(T49,D8:K11,2,FALSE)</f>
        <v>#N/A</v>
      </c>
      <c r="V49" s="207"/>
      <c r="W49" s="207"/>
      <c r="X49" s="207"/>
    </row>
    <row r="50" spans="1:24" hidden="1" x14ac:dyDescent="0.2">
      <c r="A50" s="169">
        <v>6</v>
      </c>
      <c r="B50" s="184">
        <f t="shared" si="0"/>
        <v>0</v>
      </c>
      <c r="C50" s="185">
        <f t="shared" si="0"/>
        <v>0</v>
      </c>
      <c r="D50" s="180">
        <f>SUMIFS(D16:M16,D8:M8,D44)</f>
        <v>0</v>
      </c>
      <c r="E50" s="165">
        <f>SUMIFS(D16:M16,D8:M8,E44)</f>
        <v>0</v>
      </c>
      <c r="F50" s="165">
        <f>SUMIFS(D16:M16,D8:M8,F44)</f>
        <v>0</v>
      </c>
      <c r="G50" s="165">
        <f>SUMIFS(D16:M16,D8:M8,G44)</f>
        <v>0</v>
      </c>
      <c r="H50" s="165">
        <f>SUMIFS(D16:M16,D8:M8,H44)</f>
        <v>0</v>
      </c>
      <c r="I50" s="165">
        <f>SUMIFS(D16:M16,D8:M8,I44)</f>
        <v>0</v>
      </c>
      <c r="J50" s="165">
        <f>SUMIFS(D16:M16,D8:M8,J44)</f>
        <v>0</v>
      </c>
      <c r="K50" s="165">
        <f>SUMIFS(D16:M16,D8:M8,K44)</f>
        <v>0</v>
      </c>
      <c r="L50" s="165">
        <f>SUMIFS(D16:M16,D8:M8,L44)</f>
        <v>0</v>
      </c>
      <c r="M50" s="165">
        <f>SUMIFS(D16:M16,D8:M8,M44)</f>
        <v>0</v>
      </c>
      <c r="N50" s="165"/>
      <c r="O50" s="165"/>
      <c r="P50" s="165"/>
      <c r="Q50" s="165"/>
      <c r="S50" s="207"/>
      <c r="T50" s="272" t="s">
        <v>38</v>
      </c>
      <c r="U50" s="207" t="e">
        <f t="shared" ref="U50:U55" si="1">HLOOKUP(T50,D12:K13,2,FALSE)</f>
        <v>#N/A</v>
      </c>
      <c r="V50" s="207"/>
      <c r="W50" s="207"/>
      <c r="X50" s="207"/>
    </row>
    <row r="51" spans="1:24" hidden="1" x14ac:dyDescent="0.2">
      <c r="A51" s="169">
        <v>7</v>
      </c>
      <c r="B51" s="184">
        <f t="shared" si="0"/>
        <v>0</v>
      </c>
      <c r="C51" s="185">
        <f t="shared" si="0"/>
        <v>0</v>
      </c>
      <c r="D51" s="180">
        <f>SUMIFS(D17:M17,D8:M8,D44)</f>
        <v>0</v>
      </c>
      <c r="E51" s="165">
        <f>SUMIFS(D17:M17,D8:M8,E44)</f>
        <v>0</v>
      </c>
      <c r="F51" s="165">
        <f>SUMIFS(D17:M17,D8:M8,F44)</f>
        <v>0</v>
      </c>
      <c r="G51" s="165">
        <f>SUMIFS(D17:M17,D8:M8,G44)</f>
        <v>0</v>
      </c>
      <c r="H51" s="165">
        <f>SUMIFS(D17:M17,D8:M8,H44)</f>
        <v>0</v>
      </c>
      <c r="I51" s="165">
        <f>SUMIFS(D17:M17,D8:M8,I44)</f>
        <v>0</v>
      </c>
      <c r="J51" s="165">
        <f>SUMIFS(D17:M17,D8:M8,J44)</f>
        <v>0</v>
      </c>
      <c r="K51" s="165">
        <f>SUMIFS(D17:M17,D8:M8,K44)</f>
        <v>0</v>
      </c>
      <c r="L51" s="165">
        <f>SUMIFS(D17:M17,D8:M8,L44)</f>
        <v>0</v>
      </c>
      <c r="M51" s="165">
        <f>SUMIFS(D17:M17,D8:M8,M44)</f>
        <v>0</v>
      </c>
      <c r="N51" s="165"/>
      <c r="O51" s="165"/>
      <c r="P51" s="165"/>
      <c r="Q51" s="165"/>
      <c r="S51" s="207"/>
      <c r="T51" s="272" t="s">
        <v>144</v>
      </c>
      <c r="U51" s="207" t="e">
        <f t="shared" si="1"/>
        <v>#N/A</v>
      </c>
      <c r="V51" s="207"/>
      <c r="W51" s="207"/>
      <c r="X51" s="207"/>
    </row>
    <row r="52" spans="1:24" hidden="1" x14ac:dyDescent="0.2">
      <c r="A52" s="169">
        <v>8</v>
      </c>
      <c r="B52" s="184">
        <f t="shared" si="0"/>
        <v>0</v>
      </c>
      <c r="C52" s="185">
        <f t="shared" si="0"/>
        <v>0</v>
      </c>
      <c r="D52" s="180">
        <f>SUMIFS(D18:M18,D8:M8,D44)</f>
        <v>0</v>
      </c>
      <c r="E52" s="165">
        <f>SUMIFS(D18:M18,D8:M8,E44)</f>
        <v>0</v>
      </c>
      <c r="F52" s="165">
        <f>SUMIFS(D18:M18,D8:M8,F44)</f>
        <v>0</v>
      </c>
      <c r="G52" s="165">
        <f>SUMIFS(D18:M18,D8:M8,G44)</f>
        <v>0</v>
      </c>
      <c r="H52" s="165">
        <f>SUMIFS(D18:M18,D8:M8,H44)</f>
        <v>0</v>
      </c>
      <c r="I52" s="165">
        <f>SUMIFS(D18:M18,D8:M8,I44)</f>
        <v>0</v>
      </c>
      <c r="J52" s="165">
        <f>SUMIFS(D18:M18,D8:M8,J44)</f>
        <v>0</v>
      </c>
      <c r="K52" s="165">
        <f>SUMIFS(D18:M18,D8:M8,K44)</f>
        <v>0</v>
      </c>
      <c r="L52" s="165">
        <f>SUMIFS(D18:M18,D8:M8,L44)</f>
        <v>0</v>
      </c>
      <c r="M52" s="165">
        <f>SUMIFS(D18:M18,D8:M8,M44)</f>
        <v>0</v>
      </c>
      <c r="N52" s="165"/>
      <c r="O52" s="165"/>
      <c r="P52" s="165"/>
      <c r="Q52" s="165"/>
      <c r="S52" s="207"/>
      <c r="T52" s="272" t="s">
        <v>145</v>
      </c>
      <c r="U52" s="207" t="e">
        <f t="shared" si="1"/>
        <v>#N/A</v>
      </c>
      <c r="V52" s="207"/>
      <c r="W52" s="207"/>
      <c r="X52" s="207"/>
    </row>
    <row r="53" spans="1:24" hidden="1" x14ac:dyDescent="0.2">
      <c r="A53" s="169">
        <v>9</v>
      </c>
      <c r="B53" s="184">
        <f t="shared" si="0"/>
        <v>0</v>
      </c>
      <c r="C53" s="185">
        <f t="shared" si="0"/>
        <v>0</v>
      </c>
      <c r="D53" s="180">
        <f>SUMIFS(D19:M19,D8:M8,D44)</f>
        <v>0</v>
      </c>
      <c r="E53" s="165">
        <f>SUMIFS(D19:M19,D8:M8,E44)</f>
        <v>0</v>
      </c>
      <c r="F53" s="165">
        <f>SUMIFS(D19:M19,D8:M8,F44)</f>
        <v>0</v>
      </c>
      <c r="G53" s="165">
        <f>SUMIFS(D19:M19,D8:M8,G44)</f>
        <v>0</v>
      </c>
      <c r="H53" s="165">
        <f>SUMIFS(D19:M19,D8:M8,H44)</f>
        <v>0</v>
      </c>
      <c r="I53" s="165">
        <f>SUMIFS(D19:M19,D8:M8,I44)</f>
        <v>0</v>
      </c>
      <c r="J53" s="165">
        <f>SUMIFS(D19:M19,D8:M8,J44)</f>
        <v>0</v>
      </c>
      <c r="K53" s="165">
        <f>SUMIFS(D19:M19,D8:M8,K44)</f>
        <v>0</v>
      </c>
      <c r="L53" s="165">
        <f>SUMIFS(D19:M19,D8:M8,L44)</f>
        <v>0</v>
      </c>
      <c r="M53" s="165">
        <f>SUMIFS(D19:M19,D8:M8,M44)</f>
        <v>0</v>
      </c>
      <c r="N53" s="165"/>
      <c r="O53" s="165"/>
      <c r="P53" s="165"/>
      <c r="Q53" s="165"/>
      <c r="S53" s="207"/>
      <c r="T53" s="272" t="s">
        <v>146</v>
      </c>
      <c r="U53" s="207" t="e">
        <f t="shared" si="1"/>
        <v>#N/A</v>
      </c>
      <c r="V53" s="207"/>
      <c r="W53" s="207"/>
      <c r="X53" s="207"/>
    </row>
    <row r="54" spans="1:24" hidden="1" x14ac:dyDescent="0.2">
      <c r="A54" s="169">
        <v>10</v>
      </c>
      <c r="B54" s="184">
        <f t="shared" si="0"/>
        <v>0</v>
      </c>
      <c r="C54" s="185">
        <f t="shared" si="0"/>
        <v>0</v>
      </c>
      <c r="D54" s="180">
        <f>SUMIFS(D20:M20,D8:M8,D44)</f>
        <v>0</v>
      </c>
      <c r="E54" s="165">
        <f>SUMIFS(D20:M20,D8:M8,E44)</f>
        <v>0</v>
      </c>
      <c r="F54" s="165">
        <f>SUMIFS(D20:M20,D8:M8,F44)</f>
        <v>0</v>
      </c>
      <c r="G54" s="165">
        <f>SUMIFS(D20:M20,D8:M8,G44)</f>
        <v>0</v>
      </c>
      <c r="H54" s="165">
        <f>SUMIFS(D20:M20,D8:M8,H44)</f>
        <v>0</v>
      </c>
      <c r="I54" s="165">
        <f>SUMIFS(D20:M20,D8:M8,I44)</f>
        <v>0</v>
      </c>
      <c r="J54" s="165">
        <f>SUMIFS(D20:M20,D8:M8,J44)</f>
        <v>0</v>
      </c>
      <c r="K54" s="165">
        <f>SUMIFS(D20:M20,D8:M8,K44)</f>
        <v>0</v>
      </c>
      <c r="L54" s="165">
        <f>SUMIFS(D20:M20,D8:M8,L44)</f>
        <v>0</v>
      </c>
      <c r="M54" s="165">
        <f>SUMIFS(D20:M20,D8:M8,M44)</f>
        <v>0</v>
      </c>
      <c r="N54" s="165"/>
      <c r="O54" s="165"/>
      <c r="P54" s="165"/>
      <c r="Q54" s="165"/>
      <c r="S54" s="207"/>
      <c r="T54" s="272" t="s">
        <v>147</v>
      </c>
      <c r="U54" s="207" t="e">
        <f t="shared" si="1"/>
        <v>#N/A</v>
      </c>
      <c r="V54" s="207"/>
      <c r="W54" s="207"/>
      <c r="X54" s="207"/>
    </row>
    <row r="55" spans="1:24" hidden="1" x14ac:dyDescent="0.2">
      <c r="A55" s="169">
        <v>11</v>
      </c>
      <c r="B55" s="184">
        <f t="shared" si="0"/>
        <v>0</v>
      </c>
      <c r="C55" s="185">
        <f t="shared" si="0"/>
        <v>0</v>
      </c>
      <c r="D55" s="180">
        <f>SUMIFS(D21:M21,D8:M8,D44)</f>
        <v>0</v>
      </c>
      <c r="E55" s="165">
        <f>SUMIFS(D21:M21,D8:M8,E44)</f>
        <v>0</v>
      </c>
      <c r="F55" s="165">
        <f>SUMIFS(D21:M21,D8:M8,F44)</f>
        <v>0</v>
      </c>
      <c r="G55" s="165">
        <f>SUMIFS(D21:M21,D8:M8,G44)</f>
        <v>0</v>
      </c>
      <c r="H55" s="165">
        <f>SUMIFS(D21:M21,D8:M8,H44)</f>
        <v>0</v>
      </c>
      <c r="I55" s="165">
        <f>SUMIFS(D21:M21,D8:M8,I44)</f>
        <v>0</v>
      </c>
      <c r="J55" s="165">
        <f>SUMIFS(D21:M21,D8:M8,J44)</f>
        <v>0</v>
      </c>
      <c r="K55" s="165">
        <f>SUMIFS(D21:M21,D8:M8,K44)</f>
        <v>0</v>
      </c>
      <c r="L55" s="165">
        <f>SUMIFS(D21:M21,D8:M8,L44)</f>
        <v>0</v>
      </c>
      <c r="M55" s="165">
        <f>SUMIFS(D21:M21,D8:M8,M44)</f>
        <v>0</v>
      </c>
      <c r="N55" s="165"/>
      <c r="O55" s="165"/>
      <c r="P55" s="165"/>
      <c r="Q55" s="165"/>
      <c r="S55" s="207"/>
      <c r="T55" s="272" t="s">
        <v>148</v>
      </c>
      <c r="U55" s="207" t="e">
        <f t="shared" si="1"/>
        <v>#N/A</v>
      </c>
      <c r="V55" s="207"/>
      <c r="W55" s="207"/>
      <c r="X55" s="207"/>
    </row>
    <row r="56" spans="1:24" hidden="1" x14ac:dyDescent="0.2">
      <c r="A56" s="169">
        <v>12</v>
      </c>
      <c r="B56" s="184">
        <f t="shared" si="0"/>
        <v>0</v>
      </c>
      <c r="C56" s="185">
        <f t="shared" si="0"/>
        <v>0</v>
      </c>
      <c r="D56" s="180">
        <f>SUMIFS(D22:M22,D8:M8,D44)</f>
        <v>0</v>
      </c>
      <c r="E56" s="165">
        <f>SUMIFS(D22:M22,D8:M8,E44)</f>
        <v>0</v>
      </c>
      <c r="F56" s="165">
        <f>SUMIFS(D22:M22,D8:M8,F44)</f>
        <v>0</v>
      </c>
      <c r="G56" s="165">
        <f>SUMIFS(D22:M22,D8:M8,G44)</f>
        <v>0</v>
      </c>
      <c r="H56" s="165">
        <f>SUMIFS(D22:M22,D8:M8,H44)</f>
        <v>0</v>
      </c>
      <c r="I56" s="165">
        <f>SUMIFS(D22:M22,D8:M8,I44)</f>
        <v>0</v>
      </c>
      <c r="J56" s="165">
        <f>SUMIFS(D22:M22,D8:M8,J44)</f>
        <v>0</v>
      </c>
      <c r="K56" s="165">
        <f>SUMIFS(D22:M22,D8:M8,K44)</f>
        <v>0</v>
      </c>
      <c r="L56" s="165">
        <f>SUMIFS(D22:M22,D8:M8,L44)</f>
        <v>0</v>
      </c>
      <c r="M56" s="165">
        <f>SUMIFS(D22:M22,D8:M8,M44)</f>
        <v>0</v>
      </c>
      <c r="N56" s="165"/>
      <c r="O56" s="165"/>
      <c r="P56" s="165"/>
      <c r="Q56" s="165"/>
    </row>
    <row r="57" spans="1:24" hidden="1" x14ac:dyDescent="0.2">
      <c r="A57" s="169">
        <v>13</v>
      </c>
      <c r="B57" s="184">
        <f t="shared" si="0"/>
        <v>0</v>
      </c>
      <c r="C57" s="185">
        <f t="shared" si="0"/>
        <v>0</v>
      </c>
      <c r="D57" s="180">
        <f>SUMIFS(D23:M23,D8:M8,D44)</f>
        <v>0</v>
      </c>
      <c r="E57" s="165">
        <f>SUMIFS(D23:M23,D8:M8,E44)</f>
        <v>0</v>
      </c>
      <c r="F57" s="165">
        <f>SUMIFS(D23:M23,D8:M8,F44)</f>
        <v>0</v>
      </c>
      <c r="G57" s="165">
        <f>SUMIFS(D23:M23,D8:M8,G44)</f>
        <v>0</v>
      </c>
      <c r="H57" s="165">
        <f>SUMIFS(D23:M23,D8:M8,H44)</f>
        <v>0</v>
      </c>
      <c r="I57" s="165">
        <f>SUMIFS(D23:M23,D8:M8,I44)</f>
        <v>0</v>
      </c>
      <c r="J57" s="165">
        <f>SUMIFS(D23:M23,D8:M8,J44)</f>
        <v>0</v>
      </c>
      <c r="K57" s="165">
        <f>SUMIFS(D23:M23,D8:M8,K44)</f>
        <v>0</v>
      </c>
      <c r="L57" s="165">
        <f>SUMIFS(D23:M23,D8:M8,L44)</f>
        <v>0</v>
      </c>
      <c r="M57" s="165">
        <f>SUMIFS(D23:M23,D8:M8,M44)</f>
        <v>0</v>
      </c>
      <c r="N57" s="165"/>
      <c r="O57" s="165"/>
      <c r="P57" s="165"/>
      <c r="Q57" s="165"/>
    </row>
    <row r="58" spans="1:24" hidden="1" x14ac:dyDescent="0.2">
      <c r="A58" s="169">
        <v>14</v>
      </c>
      <c r="B58" s="184">
        <f t="shared" si="0"/>
        <v>0</v>
      </c>
      <c r="C58" s="185">
        <f t="shared" si="0"/>
        <v>0</v>
      </c>
      <c r="D58" s="180">
        <f>SUMIFS(D24:M24,D8:M8,D44)</f>
        <v>0</v>
      </c>
      <c r="E58" s="165">
        <f>SUMIFS(D24:M24,D8:M8,E44)</f>
        <v>0</v>
      </c>
      <c r="F58" s="165">
        <f>SUMIFS(D24:M24,D8:M8,F44)</f>
        <v>0</v>
      </c>
      <c r="G58" s="165">
        <f>SUMIFS(D24:M24,D8:M8,G44)</f>
        <v>0</v>
      </c>
      <c r="H58" s="165">
        <f>SUMIFS(D24:M24,D8:M8,H44)</f>
        <v>0</v>
      </c>
      <c r="I58" s="165">
        <f>SUMIFS(D24:M24,D8:M8,I44)</f>
        <v>0</v>
      </c>
      <c r="J58" s="165">
        <f>SUMIFS(D24:M24,D8:M8,J44)</f>
        <v>0</v>
      </c>
      <c r="K58" s="165">
        <f>SUMIFS(D24:M24,D8:M8,K44)</f>
        <v>0</v>
      </c>
      <c r="L58" s="165">
        <f>SUMIFS(D24:M24,D8:M8,L44)</f>
        <v>0</v>
      </c>
      <c r="M58" s="165">
        <f>SUMIFS(D24:M24,D8:M8,M44)</f>
        <v>0</v>
      </c>
      <c r="N58" s="165"/>
      <c r="O58" s="165"/>
      <c r="P58" s="165"/>
      <c r="Q58" s="165"/>
    </row>
    <row r="59" spans="1:24" hidden="1" x14ac:dyDescent="0.2">
      <c r="A59" s="169">
        <v>15</v>
      </c>
      <c r="B59" s="184">
        <f t="shared" si="0"/>
        <v>0</v>
      </c>
      <c r="C59" s="185">
        <f t="shared" si="0"/>
        <v>0</v>
      </c>
      <c r="D59" s="180">
        <f>SUMIFS(D25:M25,D8:M8,D44)</f>
        <v>0</v>
      </c>
      <c r="E59" s="165">
        <f>SUMIFS(D25:M25,D8:M8,E44)</f>
        <v>0</v>
      </c>
      <c r="F59" s="165">
        <f>SUMIFS(D25:M25,D8:M8,F44)</f>
        <v>0</v>
      </c>
      <c r="G59" s="165">
        <f>SUMIFS(D25:M25,D8:M8,G44)</f>
        <v>0</v>
      </c>
      <c r="H59" s="165">
        <f>SUMIFS(D25:M25,D8:M8,H44)</f>
        <v>0</v>
      </c>
      <c r="I59" s="165">
        <f>SUMIFS(D25:M25,D8:M8,I44)</f>
        <v>0</v>
      </c>
      <c r="J59" s="165">
        <f>SUMIFS(D25:M25,D8:M8,J44)</f>
        <v>0</v>
      </c>
      <c r="K59" s="165">
        <f>SUMIFS(D25:M25,D8:M8,K44)</f>
        <v>0</v>
      </c>
      <c r="L59" s="165">
        <f>SUMIFS(D25:M25,D8:M8,L44)</f>
        <v>0</v>
      </c>
      <c r="M59" s="165">
        <f>SUMIFS(D25:M25,D8:M8,M44)</f>
        <v>0</v>
      </c>
      <c r="N59" s="165"/>
      <c r="O59" s="165"/>
      <c r="P59" s="165"/>
      <c r="Q59" s="165"/>
    </row>
    <row r="60" spans="1:24" hidden="1" x14ac:dyDescent="0.2">
      <c r="A60" s="186">
        <v>16</v>
      </c>
      <c r="B60" s="184">
        <f t="shared" si="0"/>
        <v>0</v>
      </c>
      <c r="C60" s="187">
        <f t="shared" si="0"/>
        <v>0</v>
      </c>
      <c r="D60" s="180">
        <f>SUMIFS(D26:M26,D8:M8,D44)</f>
        <v>0</v>
      </c>
      <c r="E60" s="180">
        <f>SUMIFS(D26:M26,D8:M8,E44)</f>
        <v>0</v>
      </c>
      <c r="F60" s="180">
        <f>SUMIFS(D26:M26,D8:M8,F44)</f>
        <v>0</v>
      </c>
      <c r="G60" s="180">
        <f>SUMIFS(D26:M26,D8:M8,G44)</f>
        <v>0</v>
      </c>
      <c r="H60" s="180">
        <f>SUMIFS(D26:M26,D8:M8,H44)</f>
        <v>0</v>
      </c>
      <c r="I60" s="180">
        <f>SUMIFS(D26:M26,D8:M8,I44)</f>
        <v>0</v>
      </c>
      <c r="J60" s="180">
        <f>SUMIFS(D26:M26,D8:M8,J44)</f>
        <v>0</v>
      </c>
      <c r="K60" s="180">
        <f>SUMIFS(D26:M26,D8:M8,K44)</f>
        <v>0</v>
      </c>
      <c r="L60" s="180">
        <f>SUMIFS(D26:M26,D8:M8,L44)</f>
        <v>0</v>
      </c>
      <c r="M60" s="180">
        <f>SUMIFS(D26:M26,D8:M8,M44)</f>
        <v>0</v>
      </c>
      <c r="N60" s="180"/>
      <c r="O60" s="180"/>
      <c r="P60" s="180"/>
      <c r="Q60" s="180"/>
    </row>
    <row r="61" spans="1:24" hidden="1" x14ac:dyDescent="0.2">
      <c r="A61" s="169">
        <v>17</v>
      </c>
      <c r="B61" s="184">
        <f t="shared" ref="B61:C74" si="2">B27</f>
        <v>0</v>
      </c>
      <c r="C61" s="187">
        <f t="shared" si="2"/>
        <v>0</v>
      </c>
      <c r="D61" s="180">
        <f>SUMIFS(D27:M27,D8:M8,D44)</f>
        <v>0</v>
      </c>
      <c r="E61" s="180">
        <f>SUMIFS(D27:M27,D8:M8,E44)</f>
        <v>0</v>
      </c>
      <c r="F61" s="180">
        <f>SUMIFS(D27:M27,D8:M8,F44)</f>
        <v>0</v>
      </c>
      <c r="G61" s="180">
        <f>SUMIFS(D27:M27,D8:M8,G44)</f>
        <v>0</v>
      </c>
      <c r="H61" s="180">
        <f>SUMIFS(D27:M27,D8:M8,H44)</f>
        <v>0</v>
      </c>
      <c r="I61" s="180">
        <f>SUMIFS(D27:M27,D8:M8,I44)</f>
        <v>0</v>
      </c>
      <c r="J61" s="180">
        <f>SUMIFS(D27:M27,D8:M8,J44)</f>
        <v>0</v>
      </c>
      <c r="K61" s="180">
        <f>SUMIFS(D27:M27,D8:M8,K44)</f>
        <v>0</v>
      </c>
      <c r="L61" s="180">
        <f>SUMIFS(D27:M27,D8:M8,L44)</f>
        <v>0</v>
      </c>
      <c r="M61" s="180">
        <f>SUMIFS(D27:M27,D8:M8,M44)</f>
        <v>0</v>
      </c>
      <c r="N61" s="180"/>
      <c r="O61" s="180"/>
      <c r="P61" s="180"/>
      <c r="Q61" s="180"/>
    </row>
    <row r="62" spans="1:24" hidden="1" x14ac:dyDescent="0.2">
      <c r="A62" s="169">
        <v>18</v>
      </c>
      <c r="B62" s="184">
        <f t="shared" si="2"/>
        <v>0</v>
      </c>
      <c r="C62" s="187">
        <f t="shared" si="2"/>
        <v>0</v>
      </c>
      <c r="D62" s="180">
        <f>SUMIFS(D28:M28,D8:M8,D44)</f>
        <v>0</v>
      </c>
      <c r="E62" s="180">
        <f>SUMIFS(D28:M28,D8:M8,E44)</f>
        <v>0</v>
      </c>
      <c r="F62" s="180">
        <f>SUMIFS(D28:M28,D8:M8,F44)</f>
        <v>0</v>
      </c>
      <c r="G62" s="180">
        <f>SUMIFS(D28:M28,D8:M8,G44)</f>
        <v>0</v>
      </c>
      <c r="H62" s="180">
        <f>SUMIFS(D28:M28,D8:M8,H44)</f>
        <v>0</v>
      </c>
      <c r="I62" s="180">
        <f>SUMIFS(D28:M28,D8:M8,I44)</f>
        <v>0</v>
      </c>
      <c r="J62" s="180">
        <f>SUMIFS(D28:M28,D8:M8,J44)</f>
        <v>0</v>
      </c>
      <c r="K62" s="180">
        <f>SUMIFS(D28:M28,D8:M8,K44)</f>
        <v>0</v>
      </c>
      <c r="L62" s="180">
        <f>SUMIFS(D28:M28,D8:M8,L44)</f>
        <v>0</v>
      </c>
      <c r="M62" s="180">
        <f>SUMIFS(D28:M28,D8:M8,M44)</f>
        <v>0</v>
      </c>
      <c r="N62" s="180"/>
      <c r="O62" s="180"/>
      <c r="P62" s="180"/>
      <c r="Q62" s="180"/>
    </row>
    <row r="63" spans="1:24" hidden="1" x14ac:dyDescent="0.2">
      <c r="A63" s="186">
        <v>19</v>
      </c>
      <c r="B63" s="184">
        <f t="shared" si="2"/>
        <v>0</v>
      </c>
      <c r="C63" s="187">
        <f t="shared" si="2"/>
        <v>0</v>
      </c>
      <c r="D63" s="180">
        <f>SUMIFS(D29:M29,D8:M8,D44)</f>
        <v>0</v>
      </c>
      <c r="E63" s="180">
        <f>SUMIFS(D29:M29,D8:M8,E44)</f>
        <v>0</v>
      </c>
      <c r="F63" s="180">
        <f>SUMIFS(D29:M29,D8:M8,F44)</f>
        <v>0</v>
      </c>
      <c r="G63" s="180">
        <f>SUMIFS(D29:M29,D8:M8,G44)</f>
        <v>0</v>
      </c>
      <c r="H63" s="180">
        <f>SUMIFS(D29:M29,D8:M8,H44)</f>
        <v>0</v>
      </c>
      <c r="I63" s="180">
        <f>SUMIFS(D29:M29,D8:M8,I44)</f>
        <v>0</v>
      </c>
      <c r="J63" s="180">
        <f>SUMIFS(D29:M29,D8:M8,J44)</f>
        <v>0</v>
      </c>
      <c r="K63" s="180">
        <f>SUMIFS(D29:M29,D8:M8,K44)</f>
        <v>0</v>
      </c>
      <c r="L63" s="180">
        <f>SUMIFS(D29:M29,D8:M8,L44)</f>
        <v>0</v>
      </c>
      <c r="M63" s="180">
        <f>SUMIFS(D29:M29,D8:M8,M44)</f>
        <v>0</v>
      </c>
      <c r="N63" s="180"/>
      <c r="O63" s="180"/>
      <c r="P63" s="180"/>
      <c r="Q63" s="180"/>
    </row>
    <row r="64" spans="1:24" hidden="1" x14ac:dyDescent="0.2">
      <c r="A64" s="169">
        <v>20</v>
      </c>
      <c r="B64" s="184">
        <f t="shared" si="2"/>
        <v>0</v>
      </c>
      <c r="C64" s="187">
        <f t="shared" si="2"/>
        <v>0</v>
      </c>
      <c r="D64" s="180">
        <f>SUMIFS(D30:M30,D8:M8,D44)</f>
        <v>0</v>
      </c>
      <c r="E64" s="180">
        <f>SUMIFS(D30:M30,D8:M8,E44)</f>
        <v>0</v>
      </c>
      <c r="F64" s="180">
        <f>SUMIFS(D30:M30,D8:M8,F44)</f>
        <v>0</v>
      </c>
      <c r="G64" s="180">
        <f>SUMIFS(D30:M30,D8:M8,G44)</f>
        <v>0</v>
      </c>
      <c r="H64" s="180">
        <f>SUMIFS(D30:M30,D8:M8,H44)</f>
        <v>0</v>
      </c>
      <c r="I64" s="180">
        <f>SUMIFS(D30:M30,D8:M8,I44)</f>
        <v>0</v>
      </c>
      <c r="J64" s="180">
        <f>SUMIFS(D30:M30,D8:M8,J44)</f>
        <v>0</v>
      </c>
      <c r="K64" s="180">
        <f>SUMIFS(D30:M30,D8:M8,K44)</f>
        <v>0</v>
      </c>
      <c r="L64" s="180">
        <f>SUMIFS(D30:M30,D8:M8,L44)</f>
        <v>0</v>
      </c>
      <c r="M64" s="180">
        <f>SUMIFS(D30:M30,D8:M8,M44)</f>
        <v>0</v>
      </c>
      <c r="N64" s="180"/>
      <c r="O64" s="180"/>
      <c r="P64" s="180"/>
      <c r="Q64" s="180"/>
    </row>
    <row r="65" spans="1:17" hidden="1" x14ac:dyDescent="0.2">
      <c r="A65" s="169">
        <v>21</v>
      </c>
      <c r="B65" s="184">
        <f t="shared" si="2"/>
        <v>0</v>
      </c>
      <c r="C65" s="187">
        <f t="shared" si="2"/>
        <v>0</v>
      </c>
      <c r="D65" s="180">
        <f>SUMIFS(D31:M31,D8:M8,D44)</f>
        <v>0</v>
      </c>
      <c r="E65" s="165">
        <f>SUMIFS(D31:M31,D8:M8,E44)</f>
        <v>0</v>
      </c>
      <c r="F65" s="165">
        <f>SUMIFS(D31:M31,D8:M8,F44)</f>
        <v>0</v>
      </c>
      <c r="G65" s="165">
        <f>SUMIFS(D31:M31,D8:M8,G44)</f>
        <v>0</v>
      </c>
      <c r="H65" s="165">
        <f>SUMIFS(D31:M31,D8:M8,H44)</f>
        <v>0</v>
      </c>
      <c r="I65" s="165">
        <f>SUMIFS(D31:M31,D8:M8,I44)</f>
        <v>0</v>
      </c>
      <c r="J65" s="165">
        <f>SUMIFS(D31:M31,D8:M8,J44)</f>
        <v>0</v>
      </c>
      <c r="K65" s="165">
        <f>SUMIFS(D31:M31,D8:M8,K44)</f>
        <v>0</v>
      </c>
      <c r="L65" s="165">
        <f>SUMIFS(D31:M31,D8:M8,L44)</f>
        <v>0</v>
      </c>
      <c r="M65" s="165">
        <f>SUMIFS(D31:M31,D8:M8,M44)</f>
        <v>0</v>
      </c>
      <c r="N65" s="165"/>
      <c r="O65" s="165"/>
      <c r="P65" s="165"/>
      <c r="Q65" s="165"/>
    </row>
    <row r="66" spans="1:17" hidden="1" x14ac:dyDescent="0.2">
      <c r="A66" s="186">
        <v>22</v>
      </c>
      <c r="B66" s="184">
        <f t="shared" si="2"/>
        <v>0</v>
      </c>
      <c r="C66" s="187">
        <f t="shared" si="2"/>
        <v>0</v>
      </c>
      <c r="D66" s="180">
        <f>SUMIFS(D32:M32,D8:M8,D44)</f>
        <v>0</v>
      </c>
      <c r="E66" s="165">
        <f>SUMIFS(D32:M32,D8:M8,E44)</f>
        <v>0</v>
      </c>
      <c r="F66" s="165">
        <f>SUMIFS(D32:M32,D8:M8,F44)</f>
        <v>0</v>
      </c>
      <c r="G66" s="165">
        <f>SUMIFS(D32:M32,D8:M8,G44)</f>
        <v>0</v>
      </c>
      <c r="H66" s="165">
        <f>SUMIFS(D32:M32,D8:M8,H44)</f>
        <v>0</v>
      </c>
      <c r="I66" s="165">
        <f>SUMIFS(D32:M32,D8:M8,I44)</f>
        <v>0</v>
      </c>
      <c r="J66" s="165">
        <f>SUMIFS(D32:M32,D8:M8,J44)</f>
        <v>0</v>
      </c>
      <c r="K66" s="165">
        <f>SUMIFS(D32:M32,D8:M8,K44)</f>
        <v>0</v>
      </c>
      <c r="L66" s="165">
        <f>SUMIFS(D32:M32,D8:M8,L44)</f>
        <v>0</v>
      </c>
      <c r="M66" s="165">
        <f>SUMIFS(D32:M32,D8:M8,M44)</f>
        <v>0</v>
      </c>
      <c r="N66" s="165"/>
      <c r="O66" s="165"/>
      <c r="P66" s="165"/>
      <c r="Q66" s="165"/>
    </row>
    <row r="67" spans="1:17" hidden="1" x14ac:dyDescent="0.2">
      <c r="A67" s="169">
        <v>23</v>
      </c>
      <c r="B67" s="184">
        <f t="shared" si="2"/>
        <v>0</v>
      </c>
      <c r="C67" s="187">
        <f t="shared" si="2"/>
        <v>0</v>
      </c>
      <c r="D67" s="180">
        <f>SUMIFS(D33:M33,D8:M8,D44)</f>
        <v>0</v>
      </c>
      <c r="E67" s="165">
        <f>SUMIFS(D33:M33,D8:M8,E44)</f>
        <v>0</v>
      </c>
      <c r="F67" s="165">
        <f>SUMIFS(D33:M33,D8:M8,F44)</f>
        <v>0</v>
      </c>
      <c r="G67" s="165">
        <f>SUMIFS(D33:M33,D8:M8,G44)</f>
        <v>0</v>
      </c>
      <c r="H67" s="165">
        <f>SUMIFS(D33:M33,D8:M8,H44)</f>
        <v>0</v>
      </c>
      <c r="I67" s="165">
        <f>SUMIFS(D33:M33,D8:M8,I44)</f>
        <v>0</v>
      </c>
      <c r="J67" s="165">
        <f>SUMIFS(D33:M33,D8:M8,J44)</f>
        <v>0</v>
      </c>
      <c r="K67" s="165">
        <f>SUMIFS(D33:M33,D8:M8,K44)</f>
        <v>0</v>
      </c>
      <c r="L67" s="165">
        <f>SUMIFS(D33:M33,D8:M8,L44)</f>
        <v>0</v>
      </c>
      <c r="M67" s="165">
        <f>SUMIFS(D33:M33,D8:M8,M44)</f>
        <v>0</v>
      </c>
      <c r="N67" s="165"/>
      <c r="O67" s="165"/>
      <c r="P67" s="165"/>
      <c r="Q67" s="165"/>
    </row>
    <row r="68" spans="1:17" hidden="1" x14ac:dyDescent="0.2">
      <c r="A68" s="169">
        <v>24</v>
      </c>
      <c r="B68" s="184">
        <f t="shared" si="2"/>
        <v>0</v>
      </c>
      <c r="C68" s="187">
        <f t="shared" si="2"/>
        <v>0</v>
      </c>
      <c r="D68" s="180">
        <f>SUMIFS(D34:M34,D8:M8,D44)</f>
        <v>0</v>
      </c>
      <c r="E68" s="165">
        <f>SUMIFS(D34:M34,D8:M8,E44)</f>
        <v>0</v>
      </c>
      <c r="F68" s="165">
        <f>SUMIFS(D34:M34,D8:M8,F44)</f>
        <v>0</v>
      </c>
      <c r="G68" s="165">
        <f>SUMIFS(D34:M34,D8:M8,G44)</f>
        <v>0</v>
      </c>
      <c r="H68" s="165">
        <f>SUMIFS(D34:M34,D8:M8,H44)</f>
        <v>0</v>
      </c>
      <c r="I68" s="165">
        <f>SUMIFS(D34:M34,D8:M8,I44)</f>
        <v>0</v>
      </c>
      <c r="J68" s="165">
        <f>SUMIFS(D34:M34,D8:M8,J44)</f>
        <v>0</v>
      </c>
      <c r="K68" s="165">
        <f>SUMIFS(D34:M34,D8:M8,K44)</f>
        <v>0</v>
      </c>
      <c r="L68" s="165">
        <f>SUMIFS(D34:M34,D8:M8,L44)</f>
        <v>0</v>
      </c>
      <c r="M68" s="165">
        <f>SUMIFS(D34:M34,D8:M8,M44)</f>
        <v>0</v>
      </c>
      <c r="N68" s="165"/>
      <c r="O68" s="165"/>
      <c r="P68" s="165"/>
      <c r="Q68" s="165"/>
    </row>
    <row r="69" spans="1:17" hidden="1" x14ac:dyDescent="0.2">
      <c r="A69" s="186">
        <v>25</v>
      </c>
      <c r="B69" s="184">
        <f t="shared" si="2"/>
        <v>0</v>
      </c>
      <c r="C69" s="187">
        <f t="shared" si="2"/>
        <v>0</v>
      </c>
      <c r="D69" s="180">
        <f>SUMIFS(D35:M35,D8:M8,D44)</f>
        <v>0</v>
      </c>
      <c r="E69" s="165">
        <f>SUMIFS(D35:M35,D8:M8,E44)</f>
        <v>0</v>
      </c>
      <c r="F69" s="165">
        <f>SUMIFS(D35:M35,D8:M8,F44)</f>
        <v>0</v>
      </c>
      <c r="G69" s="165">
        <f>SUMIFS(D35:M35,D8:M8,G44)</f>
        <v>0</v>
      </c>
      <c r="H69" s="165">
        <f>SUMIFS(D35:M35,D8:M8,H44)</f>
        <v>0</v>
      </c>
      <c r="I69" s="165">
        <f>SUMIFS(D35:M35,D8:M8,I44)</f>
        <v>0</v>
      </c>
      <c r="J69" s="165">
        <f>SUMIFS(D35:M35,D8:M8,J44)</f>
        <v>0</v>
      </c>
      <c r="K69" s="165">
        <f>SUMIFS(D35:M35,D8:M8,K44)</f>
        <v>0</v>
      </c>
      <c r="L69" s="165">
        <f>SUMIFS(D35:M35,D8:M8,L44)</f>
        <v>0</v>
      </c>
      <c r="M69" s="165">
        <f>SUMIFS(D35:M35,D8:M8,M44)</f>
        <v>0</v>
      </c>
      <c r="N69" s="165"/>
      <c r="O69" s="165"/>
      <c r="P69" s="165"/>
      <c r="Q69" s="165"/>
    </row>
    <row r="70" spans="1:17" hidden="1" x14ac:dyDescent="0.2">
      <c r="A70" s="169">
        <v>26</v>
      </c>
      <c r="B70" s="184">
        <f t="shared" si="2"/>
        <v>0</v>
      </c>
      <c r="C70" s="187">
        <f t="shared" si="2"/>
        <v>0</v>
      </c>
      <c r="D70" s="180">
        <f>SUMIFS(D36:M36,D8:M8,D44)</f>
        <v>0</v>
      </c>
      <c r="E70" s="165">
        <f>SUMIFS(D36:M36,D8:M8,E44)</f>
        <v>0</v>
      </c>
      <c r="F70" s="165">
        <f>SUMIFS(D36:M36,D8:M8,F44)</f>
        <v>0</v>
      </c>
      <c r="G70" s="165">
        <f>SUMIFS(D36:M36,D8:M8,G44)</f>
        <v>0</v>
      </c>
      <c r="H70" s="165">
        <f>SUMIFS(D36:M36,D8:M8,H44)</f>
        <v>0</v>
      </c>
      <c r="I70" s="165">
        <f>SUMIFS(D36:M36,D8:M8,I44)</f>
        <v>0</v>
      </c>
      <c r="J70" s="165">
        <f>SUMIFS(D36:M36,D8:M8,J44)</f>
        <v>0</v>
      </c>
      <c r="K70" s="165">
        <f>SUMIFS(D36:M36,D8:M8,K44)</f>
        <v>0</v>
      </c>
      <c r="L70" s="165">
        <f>SUMIFS(D36:M36,D8:M8,L44)</f>
        <v>0</v>
      </c>
      <c r="M70" s="165">
        <f>SUMIFS(D36:M36,D8:M8,M44)</f>
        <v>0</v>
      </c>
      <c r="N70" s="165"/>
      <c r="O70" s="165"/>
      <c r="P70" s="165"/>
      <c r="Q70" s="165"/>
    </row>
    <row r="71" spans="1:17" hidden="1" x14ac:dyDescent="0.2">
      <c r="A71" s="169">
        <v>27</v>
      </c>
      <c r="B71" s="184">
        <f t="shared" si="2"/>
        <v>0</v>
      </c>
      <c r="C71" s="187">
        <f t="shared" si="2"/>
        <v>0</v>
      </c>
      <c r="D71" s="180">
        <f>SUMIFS(D37:M37,D8:M8,D44)</f>
        <v>0</v>
      </c>
      <c r="E71" s="165">
        <f>SUMIFS(D37:M37,D8:M8,E44)</f>
        <v>0</v>
      </c>
      <c r="F71" s="165">
        <f>SUMIFS(D37:M37,D8:M8,F44)</f>
        <v>0</v>
      </c>
      <c r="G71" s="165">
        <f>SUMIFS(D37:M37,D8:M8,G44)</f>
        <v>0</v>
      </c>
      <c r="H71" s="165">
        <f>SUMIFS(D37:M37,D8:M8,H44)</f>
        <v>0</v>
      </c>
      <c r="I71" s="165">
        <f>SUMIFS(D37:M37,D8:M8,I44)</f>
        <v>0</v>
      </c>
      <c r="J71" s="165">
        <f>SUMIFS(D37:M37,D8:M8,J44)</f>
        <v>0</v>
      </c>
      <c r="K71" s="165">
        <f>SUMIFS(D37:M37,D8:M8,K44)</f>
        <v>0</v>
      </c>
      <c r="L71" s="165">
        <f>SUMIFS(D37:M37,D8:M8,L44)</f>
        <v>0</v>
      </c>
      <c r="M71" s="165">
        <f>SUMIFS(D37:M37,D8:M8,M44)</f>
        <v>0</v>
      </c>
      <c r="N71" s="165"/>
      <c r="O71" s="165"/>
      <c r="P71" s="165"/>
      <c r="Q71" s="165"/>
    </row>
    <row r="72" spans="1:17" hidden="1" x14ac:dyDescent="0.2">
      <c r="A72" s="186">
        <v>28</v>
      </c>
      <c r="B72" s="184">
        <f t="shared" si="2"/>
        <v>0</v>
      </c>
      <c r="C72" s="187">
        <f t="shared" si="2"/>
        <v>0</v>
      </c>
      <c r="D72" s="180">
        <f>SUMIFS(D38:M38,D8:M8,D44)</f>
        <v>0</v>
      </c>
      <c r="E72" s="165">
        <f>SUMIFS(D38:M38,D8:M8,E44)</f>
        <v>0</v>
      </c>
      <c r="F72" s="165">
        <f>SUMIFS(D38:M38,D8:M8,F44)</f>
        <v>0</v>
      </c>
      <c r="G72" s="165">
        <f>SUMIFS(D38:M38,D8:M8,G44)</f>
        <v>0</v>
      </c>
      <c r="H72" s="165">
        <f>SUMIFS(D38:M38,D8:M8,H44)</f>
        <v>0</v>
      </c>
      <c r="I72" s="165">
        <f>SUMIFS(D38:M38,D8:M8,I44)</f>
        <v>0</v>
      </c>
      <c r="J72" s="165">
        <f>SUMIFS(D38:M38,D8:M8,J44)</f>
        <v>0</v>
      </c>
      <c r="K72" s="165">
        <f>SUMIFS(D38:M38,D8:M8,K44)</f>
        <v>0</v>
      </c>
      <c r="L72" s="165">
        <f>SUMIFS(D38:M38,D8:M8,L44)</f>
        <v>0</v>
      </c>
      <c r="M72" s="165">
        <f>SUMIFS(D38:M38,D8:M8,M44)</f>
        <v>0</v>
      </c>
      <c r="N72" s="165"/>
      <c r="O72" s="165"/>
      <c r="P72" s="165"/>
      <c r="Q72" s="165"/>
    </row>
    <row r="73" spans="1:17" hidden="1" x14ac:dyDescent="0.2">
      <c r="A73" s="169">
        <v>29</v>
      </c>
      <c r="B73" s="184">
        <f t="shared" si="2"/>
        <v>0</v>
      </c>
      <c r="C73" s="187">
        <f t="shared" si="2"/>
        <v>0</v>
      </c>
      <c r="D73" s="180">
        <f>SUMIFS(D39:M39,D8:M8,D44)</f>
        <v>0</v>
      </c>
      <c r="E73" s="165">
        <f>SUMIFS(D39:M39,D8:M8,E44)</f>
        <v>0</v>
      </c>
      <c r="F73" s="165">
        <f>SUMIFS(D39:M39,D8:M8,F44)</f>
        <v>0</v>
      </c>
      <c r="G73" s="165">
        <f>SUMIFS(D39:M39,D8:M8,G44)</f>
        <v>0</v>
      </c>
      <c r="H73" s="165">
        <f>SUMIFS(D39:M39,D8:M8,H44)</f>
        <v>0</v>
      </c>
      <c r="I73" s="165">
        <f>SUMIFS(D39:M39,D8:M8,I44)</f>
        <v>0</v>
      </c>
      <c r="J73" s="165">
        <f>SUMIFS(D39:M39,D8:M8,J44)</f>
        <v>0</v>
      </c>
      <c r="K73" s="165">
        <f>SUMIFS(D39:M39,D8:M8,K44)</f>
        <v>0</v>
      </c>
      <c r="L73" s="165">
        <f>SUMIFS(D39:M39,D8:M8,L44)</f>
        <v>0</v>
      </c>
      <c r="M73" s="165">
        <f>SUMIFS(D39:M39,D8:M8,M44)</f>
        <v>0</v>
      </c>
      <c r="N73" s="165"/>
      <c r="O73" s="165"/>
      <c r="P73" s="165"/>
      <c r="Q73" s="165"/>
    </row>
    <row r="74" spans="1:17" hidden="1" x14ac:dyDescent="0.2">
      <c r="A74" s="169">
        <v>30</v>
      </c>
      <c r="B74" s="184">
        <f t="shared" si="2"/>
        <v>0</v>
      </c>
      <c r="C74" s="187">
        <f t="shared" si="2"/>
        <v>0</v>
      </c>
      <c r="D74" s="180">
        <f>SUMIFS(D40:M40,D8:M8,D44)</f>
        <v>0</v>
      </c>
      <c r="E74" s="165">
        <f>SUMIFS(D40:M40,D8:M8,E44)</f>
        <v>0</v>
      </c>
      <c r="F74" s="165">
        <f>SUMIFS(D40:M40,D8:M8,F44)</f>
        <v>0</v>
      </c>
      <c r="G74" s="165">
        <f>SUMIFS(D40:M40,D8:M8,G44)</f>
        <v>0</v>
      </c>
      <c r="H74" s="165">
        <f>SUMIFS(D40:M40,D8:M8,H44)</f>
        <v>0</v>
      </c>
      <c r="I74" s="165">
        <f>SUMIFS(D40:M40,D8:M8,I44)</f>
        <v>0</v>
      </c>
      <c r="J74" s="165">
        <f>SUMIFS(D40:M40,D8:M8,J44)</f>
        <v>0</v>
      </c>
      <c r="K74" s="165">
        <f>SUMIFS(D40:M40,D8:M8,K44)</f>
        <v>0</v>
      </c>
      <c r="L74" s="165">
        <f>SUMIFS(D40:M40,D8:M8,L44)</f>
        <v>0</v>
      </c>
      <c r="M74" s="165">
        <f>SUMIFS(D40:M40,D8:M8,M44)</f>
        <v>0</v>
      </c>
      <c r="N74" s="165"/>
      <c r="O74" s="165"/>
      <c r="P74" s="165"/>
      <c r="Q74" s="165"/>
    </row>
    <row r="75" spans="1:17" hidden="1" x14ac:dyDescent="0.2">
      <c r="C75" s="188"/>
      <c r="F75" s="189"/>
      <c r="G75" s="189"/>
      <c r="H75" s="179"/>
      <c r="I75" s="179"/>
      <c r="J75" s="179"/>
      <c r="K75" s="179"/>
      <c r="L75" s="179"/>
    </row>
    <row r="76" spans="1:17" hidden="1" x14ac:dyDescent="0.2">
      <c r="H76" s="166"/>
    </row>
    <row r="77" spans="1:17" hidden="1" x14ac:dyDescent="0.2">
      <c r="A77" s="166" t="s">
        <v>251</v>
      </c>
      <c r="D77" s="180" t="e">
        <f>(D43/SUM(D43:Q43))*100</f>
        <v>#DIV/0!</v>
      </c>
      <c r="E77" s="180" t="e">
        <f>(E43/SUM(D43:Q43))*100</f>
        <v>#DIV/0!</v>
      </c>
      <c r="F77" s="180" t="e">
        <f>(F43/SUM(D43:Q43))*100</f>
        <v>#DIV/0!</v>
      </c>
      <c r="G77" s="180" t="e">
        <f>(G43/SUM(D43:Q43))*100</f>
        <v>#DIV/0!</v>
      </c>
      <c r="H77" s="180" t="e">
        <f>(H43/SUM(D43:Q43))*100</f>
        <v>#DIV/0!</v>
      </c>
      <c r="I77" s="180" t="e">
        <f>(I43/SUM(D43:Q43))*100</f>
        <v>#DIV/0!</v>
      </c>
      <c r="J77" s="180" t="e">
        <f>(J43/SUM(D43:Q43))*100</f>
        <v>#DIV/0!</v>
      </c>
      <c r="K77" s="180" t="e">
        <f>(K43/SUM(D43:Q43))*100</f>
        <v>#DIV/0!</v>
      </c>
      <c r="L77" s="180" t="e">
        <f>(L43/SUM(D43:Q43))*100</f>
        <v>#DIV/0!</v>
      </c>
      <c r="M77" s="180" t="e">
        <f>(M43/SUM(D43:Q43))*100</f>
        <v>#DIV/0!</v>
      </c>
      <c r="N77" s="180"/>
      <c r="O77" s="180"/>
      <c r="P77" s="180"/>
      <c r="Q77" s="180"/>
    </row>
    <row r="78" spans="1:17" hidden="1" x14ac:dyDescent="0.2">
      <c r="A78" s="169" t="s">
        <v>211</v>
      </c>
      <c r="B78" s="181" t="s">
        <v>210</v>
      </c>
      <c r="C78" s="182" t="s">
        <v>209</v>
      </c>
      <c r="D78" s="181" t="s">
        <v>33</v>
      </c>
      <c r="E78" s="181" t="s">
        <v>34</v>
      </c>
      <c r="F78" s="181" t="s">
        <v>35</v>
      </c>
      <c r="G78" s="181" t="s">
        <v>37</v>
      </c>
      <c r="H78" s="181" t="s">
        <v>38</v>
      </c>
      <c r="I78" s="181" t="s">
        <v>144</v>
      </c>
      <c r="J78" s="181" t="s">
        <v>145</v>
      </c>
      <c r="K78" s="181" t="s">
        <v>146</v>
      </c>
      <c r="L78" s="181" t="s">
        <v>147</v>
      </c>
      <c r="M78" s="183" t="s">
        <v>148</v>
      </c>
      <c r="N78" s="183"/>
      <c r="O78" s="183"/>
      <c r="P78" s="183"/>
      <c r="Q78" s="183"/>
    </row>
    <row r="79" spans="1:17" hidden="1" x14ac:dyDescent="0.2">
      <c r="A79" s="169">
        <v>1</v>
      </c>
      <c r="B79" s="184">
        <f t="shared" ref="B79:C94" si="3">B11</f>
        <v>0</v>
      </c>
      <c r="C79" s="185">
        <f t="shared" si="3"/>
        <v>0</v>
      </c>
      <c r="D79" s="180" t="e">
        <f t="shared" ref="D79:M79" si="4">(D45/D43)*D77</f>
        <v>#DIV/0!</v>
      </c>
      <c r="E79" s="180" t="e">
        <f t="shared" si="4"/>
        <v>#DIV/0!</v>
      </c>
      <c r="F79" s="180" t="e">
        <f t="shared" si="4"/>
        <v>#DIV/0!</v>
      </c>
      <c r="G79" s="180" t="e">
        <f t="shared" si="4"/>
        <v>#DIV/0!</v>
      </c>
      <c r="H79" s="180" t="e">
        <f t="shared" si="4"/>
        <v>#DIV/0!</v>
      </c>
      <c r="I79" s="180" t="e">
        <f t="shared" si="4"/>
        <v>#DIV/0!</v>
      </c>
      <c r="J79" s="180" t="e">
        <f t="shared" si="4"/>
        <v>#DIV/0!</v>
      </c>
      <c r="K79" s="180" t="e">
        <f t="shared" si="4"/>
        <v>#DIV/0!</v>
      </c>
      <c r="L79" s="180" t="e">
        <f t="shared" si="4"/>
        <v>#DIV/0!</v>
      </c>
      <c r="M79" s="180" t="e">
        <f t="shared" si="4"/>
        <v>#DIV/0!</v>
      </c>
      <c r="N79" s="180"/>
      <c r="O79" s="180"/>
      <c r="P79" s="180"/>
      <c r="Q79" s="180"/>
    </row>
    <row r="80" spans="1:17" hidden="1" x14ac:dyDescent="0.2">
      <c r="A80" s="169">
        <v>2</v>
      </c>
      <c r="B80" s="184">
        <f t="shared" si="3"/>
        <v>0</v>
      </c>
      <c r="C80" s="185">
        <f t="shared" si="3"/>
        <v>0</v>
      </c>
      <c r="D80" s="180" t="e">
        <f t="shared" ref="D80:M80" si="5">(D46/D43)*D77</f>
        <v>#DIV/0!</v>
      </c>
      <c r="E80" s="180" t="e">
        <f t="shared" si="5"/>
        <v>#DIV/0!</v>
      </c>
      <c r="F80" s="180" t="e">
        <f t="shared" si="5"/>
        <v>#DIV/0!</v>
      </c>
      <c r="G80" s="180" t="e">
        <f t="shared" si="5"/>
        <v>#DIV/0!</v>
      </c>
      <c r="H80" s="180" t="e">
        <f t="shared" si="5"/>
        <v>#DIV/0!</v>
      </c>
      <c r="I80" s="180" t="e">
        <f t="shared" si="5"/>
        <v>#DIV/0!</v>
      </c>
      <c r="J80" s="180" t="e">
        <f t="shared" si="5"/>
        <v>#DIV/0!</v>
      </c>
      <c r="K80" s="180" t="e">
        <f t="shared" si="5"/>
        <v>#DIV/0!</v>
      </c>
      <c r="L80" s="180" t="e">
        <f t="shared" si="5"/>
        <v>#DIV/0!</v>
      </c>
      <c r="M80" s="180" t="e">
        <f t="shared" si="5"/>
        <v>#DIV/0!</v>
      </c>
      <c r="N80" s="180"/>
      <c r="O80" s="180"/>
      <c r="P80" s="180"/>
      <c r="Q80" s="180"/>
    </row>
    <row r="81" spans="1:17" hidden="1" x14ac:dyDescent="0.2">
      <c r="A81" s="169">
        <v>3</v>
      </c>
      <c r="B81" s="184">
        <f t="shared" si="3"/>
        <v>0</v>
      </c>
      <c r="C81" s="185">
        <f t="shared" si="3"/>
        <v>0</v>
      </c>
      <c r="D81" s="180" t="e">
        <f t="shared" ref="D81:M81" si="6">(D47/D43)*D77</f>
        <v>#DIV/0!</v>
      </c>
      <c r="E81" s="180" t="e">
        <f t="shared" si="6"/>
        <v>#DIV/0!</v>
      </c>
      <c r="F81" s="180" t="e">
        <f t="shared" si="6"/>
        <v>#DIV/0!</v>
      </c>
      <c r="G81" s="180" t="e">
        <f t="shared" si="6"/>
        <v>#DIV/0!</v>
      </c>
      <c r="H81" s="180" t="e">
        <f t="shared" si="6"/>
        <v>#DIV/0!</v>
      </c>
      <c r="I81" s="180" t="e">
        <f t="shared" si="6"/>
        <v>#DIV/0!</v>
      </c>
      <c r="J81" s="180" t="e">
        <f t="shared" si="6"/>
        <v>#DIV/0!</v>
      </c>
      <c r="K81" s="180" t="e">
        <f t="shared" si="6"/>
        <v>#DIV/0!</v>
      </c>
      <c r="L81" s="180" t="e">
        <f t="shared" si="6"/>
        <v>#DIV/0!</v>
      </c>
      <c r="M81" s="180" t="e">
        <f t="shared" si="6"/>
        <v>#DIV/0!</v>
      </c>
      <c r="N81" s="180"/>
      <c r="O81" s="180"/>
      <c r="P81" s="180"/>
      <c r="Q81" s="180"/>
    </row>
    <row r="82" spans="1:17" hidden="1" x14ac:dyDescent="0.2">
      <c r="A82" s="169">
        <v>4</v>
      </c>
      <c r="B82" s="184">
        <f t="shared" si="3"/>
        <v>0</v>
      </c>
      <c r="C82" s="185">
        <f t="shared" si="3"/>
        <v>0</v>
      </c>
      <c r="D82" s="180" t="e">
        <f t="shared" ref="D82:M82" si="7">(D48/D43)*D77</f>
        <v>#DIV/0!</v>
      </c>
      <c r="E82" s="180" t="e">
        <f t="shared" si="7"/>
        <v>#DIV/0!</v>
      </c>
      <c r="F82" s="180" t="e">
        <f t="shared" si="7"/>
        <v>#DIV/0!</v>
      </c>
      <c r="G82" s="180" t="e">
        <f t="shared" si="7"/>
        <v>#DIV/0!</v>
      </c>
      <c r="H82" s="180" t="e">
        <f t="shared" si="7"/>
        <v>#DIV/0!</v>
      </c>
      <c r="I82" s="180" t="e">
        <f t="shared" si="7"/>
        <v>#DIV/0!</v>
      </c>
      <c r="J82" s="180" t="e">
        <f t="shared" si="7"/>
        <v>#DIV/0!</v>
      </c>
      <c r="K82" s="180" t="e">
        <f t="shared" si="7"/>
        <v>#DIV/0!</v>
      </c>
      <c r="L82" s="180" t="e">
        <f t="shared" si="7"/>
        <v>#DIV/0!</v>
      </c>
      <c r="M82" s="180" t="e">
        <f t="shared" si="7"/>
        <v>#DIV/0!</v>
      </c>
      <c r="N82" s="180"/>
      <c r="O82" s="180"/>
      <c r="P82" s="180"/>
      <c r="Q82" s="180"/>
    </row>
    <row r="83" spans="1:17" hidden="1" x14ac:dyDescent="0.2">
      <c r="A83" s="169">
        <v>5</v>
      </c>
      <c r="B83" s="184">
        <f t="shared" si="3"/>
        <v>0</v>
      </c>
      <c r="C83" s="185">
        <f t="shared" si="3"/>
        <v>0</v>
      </c>
      <c r="D83" s="180" t="e">
        <f t="shared" ref="D83:M83" si="8">(D49/D43)*D77</f>
        <v>#DIV/0!</v>
      </c>
      <c r="E83" s="180" t="e">
        <f t="shared" si="8"/>
        <v>#DIV/0!</v>
      </c>
      <c r="F83" s="180" t="e">
        <f t="shared" si="8"/>
        <v>#DIV/0!</v>
      </c>
      <c r="G83" s="180" t="e">
        <f t="shared" si="8"/>
        <v>#DIV/0!</v>
      </c>
      <c r="H83" s="180" t="e">
        <f t="shared" si="8"/>
        <v>#DIV/0!</v>
      </c>
      <c r="I83" s="180" t="e">
        <f t="shared" si="8"/>
        <v>#DIV/0!</v>
      </c>
      <c r="J83" s="180" t="e">
        <f t="shared" si="8"/>
        <v>#DIV/0!</v>
      </c>
      <c r="K83" s="180" t="e">
        <f t="shared" si="8"/>
        <v>#DIV/0!</v>
      </c>
      <c r="L83" s="180" t="e">
        <f t="shared" si="8"/>
        <v>#DIV/0!</v>
      </c>
      <c r="M83" s="180" t="e">
        <f t="shared" si="8"/>
        <v>#DIV/0!</v>
      </c>
      <c r="N83" s="180"/>
      <c r="O83" s="180"/>
      <c r="P83" s="180"/>
      <c r="Q83" s="180"/>
    </row>
    <row r="84" spans="1:17" hidden="1" x14ac:dyDescent="0.2">
      <c r="A84" s="169">
        <v>6</v>
      </c>
      <c r="B84" s="184">
        <f t="shared" si="3"/>
        <v>0</v>
      </c>
      <c r="C84" s="185">
        <f t="shared" si="3"/>
        <v>0</v>
      </c>
      <c r="D84" s="180" t="e">
        <f t="shared" ref="D84:M84" si="9">(D50/D43)*D77</f>
        <v>#DIV/0!</v>
      </c>
      <c r="E84" s="180" t="e">
        <f t="shared" si="9"/>
        <v>#DIV/0!</v>
      </c>
      <c r="F84" s="180" t="e">
        <f t="shared" si="9"/>
        <v>#DIV/0!</v>
      </c>
      <c r="G84" s="180" t="e">
        <f t="shared" si="9"/>
        <v>#DIV/0!</v>
      </c>
      <c r="H84" s="180" t="e">
        <f t="shared" si="9"/>
        <v>#DIV/0!</v>
      </c>
      <c r="I84" s="180" t="e">
        <f t="shared" si="9"/>
        <v>#DIV/0!</v>
      </c>
      <c r="J84" s="180" t="e">
        <f t="shared" si="9"/>
        <v>#DIV/0!</v>
      </c>
      <c r="K84" s="180" t="e">
        <f t="shared" si="9"/>
        <v>#DIV/0!</v>
      </c>
      <c r="L84" s="180" t="e">
        <f t="shared" si="9"/>
        <v>#DIV/0!</v>
      </c>
      <c r="M84" s="180" t="e">
        <f t="shared" si="9"/>
        <v>#DIV/0!</v>
      </c>
      <c r="N84" s="180"/>
      <c r="O84" s="180"/>
      <c r="P84" s="180"/>
      <c r="Q84" s="180"/>
    </row>
    <row r="85" spans="1:17" hidden="1" x14ac:dyDescent="0.2">
      <c r="A85" s="169">
        <v>7</v>
      </c>
      <c r="B85" s="184">
        <f t="shared" si="3"/>
        <v>0</v>
      </c>
      <c r="C85" s="185">
        <f t="shared" si="3"/>
        <v>0</v>
      </c>
      <c r="D85" s="180" t="e">
        <f t="shared" ref="D85:M85" si="10">(D51/D43)*D77</f>
        <v>#DIV/0!</v>
      </c>
      <c r="E85" s="180" t="e">
        <f t="shared" si="10"/>
        <v>#DIV/0!</v>
      </c>
      <c r="F85" s="180" t="e">
        <f t="shared" si="10"/>
        <v>#DIV/0!</v>
      </c>
      <c r="G85" s="180" t="e">
        <f t="shared" si="10"/>
        <v>#DIV/0!</v>
      </c>
      <c r="H85" s="180" t="e">
        <f t="shared" si="10"/>
        <v>#DIV/0!</v>
      </c>
      <c r="I85" s="180" t="e">
        <f t="shared" si="10"/>
        <v>#DIV/0!</v>
      </c>
      <c r="J85" s="180" t="e">
        <f t="shared" si="10"/>
        <v>#DIV/0!</v>
      </c>
      <c r="K85" s="180" t="e">
        <f t="shared" si="10"/>
        <v>#DIV/0!</v>
      </c>
      <c r="L85" s="180" t="e">
        <f t="shared" si="10"/>
        <v>#DIV/0!</v>
      </c>
      <c r="M85" s="180" t="e">
        <f t="shared" si="10"/>
        <v>#DIV/0!</v>
      </c>
      <c r="N85" s="180"/>
      <c r="O85" s="180"/>
      <c r="P85" s="180"/>
      <c r="Q85" s="180"/>
    </row>
    <row r="86" spans="1:17" hidden="1" x14ac:dyDescent="0.2">
      <c r="A86" s="169">
        <v>8</v>
      </c>
      <c r="B86" s="184">
        <f t="shared" si="3"/>
        <v>0</v>
      </c>
      <c r="C86" s="185">
        <f t="shared" si="3"/>
        <v>0</v>
      </c>
      <c r="D86" s="180" t="e">
        <f t="shared" ref="D86:M86" si="11">(D52/D43)*D77</f>
        <v>#DIV/0!</v>
      </c>
      <c r="E86" s="180" t="e">
        <f t="shared" si="11"/>
        <v>#DIV/0!</v>
      </c>
      <c r="F86" s="180" t="e">
        <f t="shared" si="11"/>
        <v>#DIV/0!</v>
      </c>
      <c r="G86" s="180" t="e">
        <f t="shared" si="11"/>
        <v>#DIV/0!</v>
      </c>
      <c r="H86" s="180" t="e">
        <f t="shared" si="11"/>
        <v>#DIV/0!</v>
      </c>
      <c r="I86" s="180" t="e">
        <f t="shared" si="11"/>
        <v>#DIV/0!</v>
      </c>
      <c r="J86" s="180" t="e">
        <f t="shared" si="11"/>
        <v>#DIV/0!</v>
      </c>
      <c r="K86" s="180" t="e">
        <f t="shared" si="11"/>
        <v>#DIV/0!</v>
      </c>
      <c r="L86" s="180" t="e">
        <f t="shared" si="11"/>
        <v>#DIV/0!</v>
      </c>
      <c r="M86" s="180" t="e">
        <f t="shared" si="11"/>
        <v>#DIV/0!</v>
      </c>
      <c r="N86" s="180"/>
      <c r="O86" s="180"/>
      <c r="P86" s="180"/>
      <c r="Q86" s="180"/>
    </row>
    <row r="87" spans="1:17" hidden="1" x14ac:dyDescent="0.2">
      <c r="A87" s="169">
        <v>9</v>
      </c>
      <c r="B87" s="184">
        <f t="shared" si="3"/>
        <v>0</v>
      </c>
      <c r="C87" s="185">
        <f t="shared" si="3"/>
        <v>0</v>
      </c>
      <c r="D87" s="180" t="e">
        <f t="shared" ref="D87:M87" si="12">(D53/D43)*D77</f>
        <v>#DIV/0!</v>
      </c>
      <c r="E87" s="180" t="e">
        <f t="shared" si="12"/>
        <v>#DIV/0!</v>
      </c>
      <c r="F87" s="180" t="e">
        <f t="shared" si="12"/>
        <v>#DIV/0!</v>
      </c>
      <c r="G87" s="180" t="e">
        <f t="shared" si="12"/>
        <v>#DIV/0!</v>
      </c>
      <c r="H87" s="180" t="e">
        <f t="shared" si="12"/>
        <v>#DIV/0!</v>
      </c>
      <c r="I87" s="180" t="e">
        <f t="shared" si="12"/>
        <v>#DIV/0!</v>
      </c>
      <c r="J87" s="180" t="e">
        <f t="shared" si="12"/>
        <v>#DIV/0!</v>
      </c>
      <c r="K87" s="180" t="e">
        <f t="shared" si="12"/>
        <v>#DIV/0!</v>
      </c>
      <c r="L87" s="180" t="e">
        <f t="shared" si="12"/>
        <v>#DIV/0!</v>
      </c>
      <c r="M87" s="180" t="e">
        <f t="shared" si="12"/>
        <v>#DIV/0!</v>
      </c>
      <c r="N87" s="180"/>
      <c r="O87" s="180"/>
      <c r="P87" s="180"/>
      <c r="Q87" s="180"/>
    </row>
    <row r="88" spans="1:17" hidden="1" x14ac:dyDescent="0.2">
      <c r="A88" s="169">
        <v>10</v>
      </c>
      <c r="B88" s="184">
        <f t="shared" si="3"/>
        <v>0</v>
      </c>
      <c r="C88" s="185">
        <f t="shared" si="3"/>
        <v>0</v>
      </c>
      <c r="D88" s="180" t="e">
        <f t="shared" ref="D88:M88" si="13">(D54/D43)*D77</f>
        <v>#DIV/0!</v>
      </c>
      <c r="E88" s="180" t="e">
        <f t="shared" si="13"/>
        <v>#DIV/0!</v>
      </c>
      <c r="F88" s="180" t="e">
        <f t="shared" si="13"/>
        <v>#DIV/0!</v>
      </c>
      <c r="G88" s="180" t="e">
        <f t="shared" si="13"/>
        <v>#DIV/0!</v>
      </c>
      <c r="H88" s="180" t="e">
        <f t="shared" si="13"/>
        <v>#DIV/0!</v>
      </c>
      <c r="I88" s="180" t="e">
        <f t="shared" si="13"/>
        <v>#DIV/0!</v>
      </c>
      <c r="J88" s="180" t="e">
        <f t="shared" si="13"/>
        <v>#DIV/0!</v>
      </c>
      <c r="K88" s="180" t="e">
        <f t="shared" si="13"/>
        <v>#DIV/0!</v>
      </c>
      <c r="L88" s="180" t="e">
        <f t="shared" si="13"/>
        <v>#DIV/0!</v>
      </c>
      <c r="M88" s="180" t="e">
        <f t="shared" si="13"/>
        <v>#DIV/0!</v>
      </c>
      <c r="N88" s="180"/>
      <c r="O88" s="180"/>
      <c r="P88" s="180"/>
      <c r="Q88" s="180"/>
    </row>
    <row r="89" spans="1:17" hidden="1" x14ac:dyDescent="0.2">
      <c r="A89" s="169">
        <v>11</v>
      </c>
      <c r="B89" s="184">
        <f t="shared" si="3"/>
        <v>0</v>
      </c>
      <c r="C89" s="185">
        <f t="shared" si="3"/>
        <v>0</v>
      </c>
      <c r="D89" s="180" t="e">
        <f t="shared" ref="D89:M89" si="14">(D55/D43)*D77</f>
        <v>#DIV/0!</v>
      </c>
      <c r="E89" s="180" t="e">
        <f t="shared" si="14"/>
        <v>#DIV/0!</v>
      </c>
      <c r="F89" s="180" t="e">
        <f t="shared" si="14"/>
        <v>#DIV/0!</v>
      </c>
      <c r="G89" s="180" t="e">
        <f t="shared" si="14"/>
        <v>#DIV/0!</v>
      </c>
      <c r="H89" s="180" t="e">
        <f t="shared" si="14"/>
        <v>#DIV/0!</v>
      </c>
      <c r="I89" s="180" t="e">
        <f t="shared" si="14"/>
        <v>#DIV/0!</v>
      </c>
      <c r="J89" s="180" t="e">
        <f t="shared" si="14"/>
        <v>#DIV/0!</v>
      </c>
      <c r="K89" s="180" t="e">
        <f t="shared" si="14"/>
        <v>#DIV/0!</v>
      </c>
      <c r="L89" s="180" t="e">
        <f t="shared" si="14"/>
        <v>#DIV/0!</v>
      </c>
      <c r="M89" s="180" t="e">
        <f t="shared" si="14"/>
        <v>#DIV/0!</v>
      </c>
      <c r="N89" s="180"/>
      <c r="O89" s="180"/>
      <c r="P89" s="180"/>
      <c r="Q89" s="180"/>
    </row>
    <row r="90" spans="1:17" hidden="1" x14ac:dyDescent="0.2">
      <c r="A90" s="169">
        <v>12</v>
      </c>
      <c r="B90" s="184">
        <f t="shared" si="3"/>
        <v>0</v>
      </c>
      <c r="C90" s="185">
        <f t="shared" si="3"/>
        <v>0</v>
      </c>
      <c r="D90" s="180" t="e">
        <f t="shared" ref="D90:M90" si="15">(D56/D43)*D77</f>
        <v>#DIV/0!</v>
      </c>
      <c r="E90" s="180" t="e">
        <f t="shared" si="15"/>
        <v>#DIV/0!</v>
      </c>
      <c r="F90" s="180" t="e">
        <f t="shared" si="15"/>
        <v>#DIV/0!</v>
      </c>
      <c r="G90" s="180" t="e">
        <f t="shared" si="15"/>
        <v>#DIV/0!</v>
      </c>
      <c r="H90" s="180" t="e">
        <f t="shared" si="15"/>
        <v>#DIV/0!</v>
      </c>
      <c r="I90" s="180" t="e">
        <f t="shared" si="15"/>
        <v>#DIV/0!</v>
      </c>
      <c r="J90" s="180" t="e">
        <f t="shared" si="15"/>
        <v>#DIV/0!</v>
      </c>
      <c r="K90" s="180" t="e">
        <f t="shared" si="15"/>
        <v>#DIV/0!</v>
      </c>
      <c r="L90" s="180" t="e">
        <f t="shared" si="15"/>
        <v>#DIV/0!</v>
      </c>
      <c r="M90" s="180" t="e">
        <f t="shared" si="15"/>
        <v>#DIV/0!</v>
      </c>
      <c r="N90" s="180"/>
      <c r="O90" s="180"/>
      <c r="P90" s="180"/>
      <c r="Q90" s="180"/>
    </row>
    <row r="91" spans="1:17" hidden="1" x14ac:dyDescent="0.2">
      <c r="A91" s="169">
        <v>13</v>
      </c>
      <c r="B91" s="184">
        <f t="shared" si="3"/>
        <v>0</v>
      </c>
      <c r="C91" s="185">
        <f t="shared" si="3"/>
        <v>0</v>
      </c>
      <c r="D91" s="180" t="e">
        <f t="shared" ref="D91:M91" si="16">(D57/D43)*D77</f>
        <v>#DIV/0!</v>
      </c>
      <c r="E91" s="180" t="e">
        <f t="shared" si="16"/>
        <v>#DIV/0!</v>
      </c>
      <c r="F91" s="180" t="e">
        <f t="shared" si="16"/>
        <v>#DIV/0!</v>
      </c>
      <c r="G91" s="180" t="e">
        <f t="shared" si="16"/>
        <v>#DIV/0!</v>
      </c>
      <c r="H91" s="180" t="e">
        <f t="shared" si="16"/>
        <v>#DIV/0!</v>
      </c>
      <c r="I91" s="180" t="e">
        <f t="shared" si="16"/>
        <v>#DIV/0!</v>
      </c>
      <c r="J91" s="180" t="e">
        <f t="shared" si="16"/>
        <v>#DIV/0!</v>
      </c>
      <c r="K91" s="180" t="e">
        <f t="shared" si="16"/>
        <v>#DIV/0!</v>
      </c>
      <c r="L91" s="180" t="e">
        <f t="shared" si="16"/>
        <v>#DIV/0!</v>
      </c>
      <c r="M91" s="180" t="e">
        <f t="shared" si="16"/>
        <v>#DIV/0!</v>
      </c>
      <c r="N91" s="180"/>
      <c r="O91" s="180"/>
      <c r="P91" s="180"/>
      <c r="Q91" s="180"/>
    </row>
    <row r="92" spans="1:17" hidden="1" x14ac:dyDescent="0.2">
      <c r="A92" s="169">
        <v>14</v>
      </c>
      <c r="B92" s="184">
        <f t="shared" si="3"/>
        <v>0</v>
      </c>
      <c r="C92" s="185">
        <f t="shared" si="3"/>
        <v>0</v>
      </c>
      <c r="D92" s="180" t="e">
        <f t="shared" ref="D92:M92" si="17">(D58/D43)*D77</f>
        <v>#DIV/0!</v>
      </c>
      <c r="E92" s="180" t="e">
        <f t="shared" si="17"/>
        <v>#DIV/0!</v>
      </c>
      <c r="F92" s="180" t="e">
        <f t="shared" si="17"/>
        <v>#DIV/0!</v>
      </c>
      <c r="G92" s="180" t="e">
        <f t="shared" si="17"/>
        <v>#DIV/0!</v>
      </c>
      <c r="H92" s="180" t="e">
        <f t="shared" si="17"/>
        <v>#DIV/0!</v>
      </c>
      <c r="I92" s="180" t="e">
        <f t="shared" si="17"/>
        <v>#DIV/0!</v>
      </c>
      <c r="J92" s="180" t="e">
        <f t="shared" si="17"/>
        <v>#DIV/0!</v>
      </c>
      <c r="K92" s="180" t="e">
        <f t="shared" si="17"/>
        <v>#DIV/0!</v>
      </c>
      <c r="L92" s="180" t="e">
        <f t="shared" si="17"/>
        <v>#DIV/0!</v>
      </c>
      <c r="M92" s="180" t="e">
        <f t="shared" si="17"/>
        <v>#DIV/0!</v>
      </c>
      <c r="N92" s="180"/>
      <c r="O92" s="180"/>
      <c r="P92" s="180"/>
      <c r="Q92" s="180"/>
    </row>
    <row r="93" spans="1:17" hidden="1" x14ac:dyDescent="0.2">
      <c r="A93" s="169">
        <v>15</v>
      </c>
      <c r="B93" s="184">
        <f t="shared" si="3"/>
        <v>0</v>
      </c>
      <c r="C93" s="185">
        <f t="shared" si="3"/>
        <v>0</v>
      </c>
      <c r="D93" s="180" t="e">
        <f t="shared" ref="D93:M93" si="18">(D59/D43)*D77</f>
        <v>#DIV/0!</v>
      </c>
      <c r="E93" s="180" t="e">
        <f t="shared" si="18"/>
        <v>#DIV/0!</v>
      </c>
      <c r="F93" s="180" t="e">
        <f t="shared" si="18"/>
        <v>#DIV/0!</v>
      </c>
      <c r="G93" s="180" t="e">
        <f t="shared" si="18"/>
        <v>#DIV/0!</v>
      </c>
      <c r="H93" s="180" t="e">
        <f t="shared" si="18"/>
        <v>#DIV/0!</v>
      </c>
      <c r="I93" s="180" t="e">
        <f t="shared" si="18"/>
        <v>#DIV/0!</v>
      </c>
      <c r="J93" s="180" t="e">
        <f t="shared" si="18"/>
        <v>#DIV/0!</v>
      </c>
      <c r="K93" s="180" t="e">
        <f t="shared" si="18"/>
        <v>#DIV/0!</v>
      </c>
      <c r="L93" s="180" t="e">
        <f t="shared" si="18"/>
        <v>#DIV/0!</v>
      </c>
      <c r="M93" s="180" t="e">
        <f t="shared" si="18"/>
        <v>#DIV/0!</v>
      </c>
      <c r="N93" s="180"/>
      <c r="O93" s="180"/>
      <c r="P93" s="180"/>
      <c r="Q93" s="180"/>
    </row>
    <row r="94" spans="1:17" hidden="1" x14ac:dyDescent="0.2">
      <c r="A94" s="186">
        <v>16</v>
      </c>
      <c r="B94" s="184">
        <f t="shared" si="3"/>
        <v>0</v>
      </c>
      <c r="C94" s="187">
        <f t="shared" si="3"/>
        <v>0</v>
      </c>
      <c r="D94" s="180" t="e">
        <f t="shared" ref="D94:M94" si="19">(D60/D43)*D77</f>
        <v>#DIV/0!</v>
      </c>
      <c r="E94" s="180" t="e">
        <f t="shared" si="19"/>
        <v>#DIV/0!</v>
      </c>
      <c r="F94" s="180" t="e">
        <f t="shared" si="19"/>
        <v>#DIV/0!</v>
      </c>
      <c r="G94" s="180" t="e">
        <f t="shared" si="19"/>
        <v>#DIV/0!</v>
      </c>
      <c r="H94" s="180" t="e">
        <f t="shared" si="19"/>
        <v>#DIV/0!</v>
      </c>
      <c r="I94" s="180" t="e">
        <f t="shared" si="19"/>
        <v>#DIV/0!</v>
      </c>
      <c r="J94" s="180" t="e">
        <f t="shared" si="19"/>
        <v>#DIV/0!</v>
      </c>
      <c r="K94" s="180" t="e">
        <f t="shared" si="19"/>
        <v>#DIV/0!</v>
      </c>
      <c r="L94" s="180" t="e">
        <f t="shared" si="19"/>
        <v>#DIV/0!</v>
      </c>
      <c r="M94" s="180" t="e">
        <f t="shared" si="19"/>
        <v>#DIV/0!</v>
      </c>
      <c r="N94" s="180"/>
      <c r="O94" s="180"/>
      <c r="P94" s="180"/>
      <c r="Q94" s="180"/>
    </row>
    <row r="95" spans="1:17" hidden="1" x14ac:dyDescent="0.2">
      <c r="A95" s="169">
        <v>17</v>
      </c>
      <c r="B95" s="184">
        <f t="shared" ref="B95:C108" si="20">B27</f>
        <v>0</v>
      </c>
      <c r="C95" s="187">
        <f t="shared" si="20"/>
        <v>0</v>
      </c>
      <c r="D95" s="180" t="e">
        <f t="shared" ref="D95:M95" si="21">(D61/D43)*D77</f>
        <v>#DIV/0!</v>
      </c>
      <c r="E95" s="180" t="e">
        <f t="shared" si="21"/>
        <v>#DIV/0!</v>
      </c>
      <c r="F95" s="180" t="e">
        <f t="shared" si="21"/>
        <v>#DIV/0!</v>
      </c>
      <c r="G95" s="180" t="e">
        <f t="shared" si="21"/>
        <v>#DIV/0!</v>
      </c>
      <c r="H95" s="180" t="e">
        <f t="shared" si="21"/>
        <v>#DIV/0!</v>
      </c>
      <c r="I95" s="180" t="e">
        <f t="shared" si="21"/>
        <v>#DIV/0!</v>
      </c>
      <c r="J95" s="180" t="e">
        <f t="shared" si="21"/>
        <v>#DIV/0!</v>
      </c>
      <c r="K95" s="180" t="e">
        <f t="shared" si="21"/>
        <v>#DIV/0!</v>
      </c>
      <c r="L95" s="180" t="e">
        <f t="shared" si="21"/>
        <v>#DIV/0!</v>
      </c>
      <c r="M95" s="180" t="e">
        <f t="shared" si="21"/>
        <v>#DIV/0!</v>
      </c>
      <c r="N95" s="180"/>
      <c r="O95" s="180"/>
      <c r="P95" s="180"/>
      <c r="Q95" s="180"/>
    </row>
    <row r="96" spans="1:17" hidden="1" x14ac:dyDescent="0.2">
      <c r="A96" s="169">
        <v>18</v>
      </c>
      <c r="B96" s="184">
        <f t="shared" si="20"/>
        <v>0</v>
      </c>
      <c r="C96" s="187">
        <f t="shared" si="20"/>
        <v>0</v>
      </c>
      <c r="D96" s="180" t="e">
        <f>(D45/D43)*D62</f>
        <v>#DIV/0!</v>
      </c>
      <c r="E96" s="180" t="e">
        <f t="shared" ref="E96:M96" si="22">(E62/E43)*E77</f>
        <v>#DIV/0!</v>
      </c>
      <c r="F96" s="180" t="e">
        <f t="shared" si="22"/>
        <v>#DIV/0!</v>
      </c>
      <c r="G96" s="180" t="e">
        <f t="shared" si="22"/>
        <v>#DIV/0!</v>
      </c>
      <c r="H96" s="180" t="e">
        <f t="shared" si="22"/>
        <v>#DIV/0!</v>
      </c>
      <c r="I96" s="180" t="e">
        <f t="shared" si="22"/>
        <v>#DIV/0!</v>
      </c>
      <c r="J96" s="180" t="e">
        <f t="shared" si="22"/>
        <v>#DIV/0!</v>
      </c>
      <c r="K96" s="180" t="e">
        <f t="shared" si="22"/>
        <v>#DIV/0!</v>
      </c>
      <c r="L96" s="180" t="e">
        <f t="shared" si="22"/>
        <v>#DIV/0!</v>
      </c>
      <c r="M96" s="180" t="e">
        <f t="shared" si="22"/>
        <v>#DIV/0!</v>
      </c>
      <c r="N96" s="180"/>
      <c r="O96" s="180"/>
      <c r="P96" s="180"/>
      <c r="Q96" s="180"/>
    </row>
    <row r="97" spans="1:17" hidden="1" x14ac:dyDescent="0.2">
      <c r="A97" s="186">
        <v>19</v>
      </c>
      <c r="B97" s="184">
        <f t="shared" si="20"/>
        <v>0</v>
      </c>
      <c r="C97" s="187">
        <f t="shared" si="20"/>
        <v>0</v>
      </c>
      <c r="D97" s="180" t="e">
        <f t="shared" ref="D97:M97" si="23">(D63/D43)*D77</f>
        <v>#DIV/0!</v>
      </c>
      <c r="E97" s="180" t="e">
        <f t="shared" si="23"/>
        <v>#DIV/0!</v>
      </c>
      <c r="F97" s="180" t="e">
        <f t="shared" si="23"/>
        <v>#DIV/0!</v>
      </c>
      <c r="G97" s="180" t="e">
        <f t="shared" si="23"/>
        <v>#DIV/0!</v>
      </c>
      <c r="H97" s="180" t="e">
        <f t="shared" si="23"/>
        <v>#DIV/0!</v>
      </c>
      <c r="I97" s="180" t="e">
        <f t="shared" si="23"/>
        <v>#DIV/0!</v>
      </c>
      <c r="J97" s="180" t="e">
        <f t="shared" si="23"/>
        <v>#DIV/0!</v>
      </c>
      <c r="K97" s="180" t="e">
        <f t="shared" si="23"/>
        <v>#DIV/0!</v>
      </c>
      <c r="L97" s="180" t="e">
        <f t="shared" si="23"/>
        <v>#DIV/0!</v>
      </c>
      <c r="M97" s="180" t="e">
        <f t="shared" si="23"/>
        <v>#DIV/0!</v>
      </c>
      <c r="N97" s="180"/>
      <c r="O97" s="180"/>
      <c r="P97" s="180"/>
      <c r="Q97" s="180"/>
    </row>
    <row r="98" spans="1:17" hidden="1" x14ac:dyDescent="0.2">
      <c r="A98" s="169">
        <v>20</v>
      </c>
      <c r="B98" s="184">
        <f t="shared" si="20"/>
        <v>0</v>
      </c>
      <c r="C98" s="187">
        <f t="shared" si="20"/>
        <v>0</v>
      </c>
      <c r="D98" s="180" t="e">
        <f t="shared" ref="D98:M98" si="24">(D64/D43)*D77</f>
        <v>#DIV/0!</v>
      </c>
      <c r="E98" s="180" t="e">
        <f t="shared" si="24"/>
        <v>#DIV/0!</v>
      </c>
      <c r="F98" s="180" t="e">
        <f t="shared" si="24"/>
        <v>#DIV/0!</v>
      </c>
      <c r="G98" s="180" t="e">
        <f t="shared" si="24"/>
        <v>#DIV/0!</v>
      </c>
      <c r="H98" s="180" t="e">
        <f t="shared" si="24"/>
        <v>#DIV/0!</v>
      </c>
      <c r="I98" s="180" t="e">
        <f t="shared" si="24"/>
        <v>#DIV/0!</v>
      </c>
      <c r="J98" s="180" t="e">
        <f t="shared" si="24"/>
        <v>#DIV/0!</v>
      </c>
      <c r="K98" s="180" t="e">
        <f t="shared" si="24"/>
        <v>#DIV/0!</v>
      </c>
      <c r="L98" s="180" t="e">
        <f t="shared" si="24"/>
        <v>#DIV/0!</v>
      </c>
      <c r="M98" s="180" t="e">
        <f t="shared" si="24"/>
        <v>#DIV/0!</v>
      </c>
      <c r="N98" s="180"/>
      <c r="O98" s="180"/>
      <c r="P98" s="180"/>
      <c r="Q98" s="180"/>
    </row>
    <row r="99" spans="1:17" hidden="1" x14ac:dyDescent="0.2">
      <c r="A99" s="169">
        <v>21</v>
      </c>
      <c r="B99" s="184">
        <f t="shared" si="20"/>
        <v>0</v>
      </c>
      <c r="C99" s="187">
        <f t="shared" si="20"/>
        <v>0</v>
      </c>
      <c r="D99" s="180" t="e">
        <f t="shared" ref="D99:M99" si="25">(D65/D43)*D77</f>
        <v>#DIV/0!</v>
      </c>
      <c r="E99" s="180" t="e">
        <f t="shared" si="25"/>
        <v>#DIV/0!</v>
      </c>
      <c r="F99" s="180" t="e">
        <f t="shared" si="25"/>
        <v>#DIV/0!</v>
      </c>
      <c r="G99" s="180" t="e">
        <f t="shared" si="25"/>
        <v>#DIV/0!</v>
      </c>
      <c r="H99" s="180" t="e">
        <f t="shared" si="25"/>
        <v>#DIV/0!</v>
      </c>
      <c r="I99" s="180" t="e">
        <f t="shared" si="25"/>
        <v>#DIV/0!</v>
      </c>
      <c r="J99" s="180" t="e">
        <f t="shared" si="25"/>
        <v>#DIV/0!</v>
      </c>
      <c r="K99" s="180" t="e">
        <f t="shared" si="25"/>
        <v>#DIV/0!</v>
      </c>
      <c r="L99" s="180" t="e">
        <f t="shared" si="25"/>
        <v>#DIV/0!</v>
      </c>
      <c r="M99" s="180" t="e">
        <f t="shared" si="25"/>
        <v>#DIV/0!</v>
      </c>
      <c r="N99" s="180"/>
      <c r="O99" s="180"/>
      <c r="P99" s="180"/>
      <c r="Q99" s="180"/>
    </row>
    <row r="100" spans="1:17" hidden="1" x14ac:dyDescent="0.2">
      <c r="A100" s="186">
        <v>22</v>
      </c>
      <c r="B100" s="184">
        <f t="shared" si="20"/>
        <v>0</v>
      </c>
      <c r="C100" s="187">
        <f t="shared" si="20"/>
        <v>0</v>
      </c>
      <c r="D100" s="180" t="e">
        <f t="shared" ref="D100:M100" si="26">(D66/D43)*D77</f>
        <v>#DIV/0!</v>
      </c>
      <c r="E100" s="180" t="e">
        <f t="shared" si="26"/>
        <v>#DIV/0!</v>
      </c>
      <c r="F100" s="180" t="e">
        <f t="shared" si="26"/>
        <v>#DIV/0!</v>
      </c>
      <c r="G100" s="180" t="e">
        <f t="shared" si="26"/>
        <v>#DIV/0!</v>
      </c>
      <c r="H100" s="180" t="e">
        <f t="shared" si="26"/>
        <v>#DIV/0!</v>
      </c>
      <c r="I100" s="180" t="e">
        <f t="shared" si="26"/>
        <v>#DIV/0!</v>
      </c>
      <c r="J100" s="180" t="e">
        <f t="shared" si="26"/>
        <v>#DIV/0!</v>
      </c>
      <c r="K100" s="180" t="e">
        <f t="shared" si="26"/>
        <v>#DIV/0!</v>
      </c>
      <c r="L100" s="180" t="e">
        <f t="shared" si="26"/>
        <v>#DIV/0!</v>
      </c>
      <c r="M100" s="180" t="e">
        <f t="shared" si="26"/>
        <v>#DIV/0!</v>
      </c>
      <c r="N100" s="180"/>
      <c r="O100" s="180"/>
      <c r="P100" s="180"/>
      <c r="Q100" s="180"/>
    </row>
    <row r="101" spans="1:17" hidden="1" x14ac:dyDescent="0.2">
      <c r="A101" s="169">
        <v>23</v>
      </c>
      <c r="B101" s="184">
        <f t="shared" si="20"/>
        <v>0</v>
      </c>
      <c r="C101" s="187">
        <f t="shared" si="20"/>
        <v>0</v>
      </c>
      <c r="D101" s="180" t="e">
        <f t="shared" ref="D101:M101" si="27">(D67/D43)*D77</f>
        <v>#DIV/0!</v>
      </c>
      <c r="E101" s="180" t="e">
        <f t="shared" si="27"/>
        <v>#DIV/0!</v>
      </c>
      <c r="F101" s="180" t="e">
        <f t="shared" si="27"/>
        <v>#DIV/0!</v>
      </c>
      <c r="G101" s="180" t="e">
        <f t="shared" si="27"/>
        <v>#DIV/0!</v>
      </c>
      <c r="H101" s="180" t="e">
        <f t="shared" si="27"/>
        <v>#DIV/0!</v>
      </c>
      <c r="I101" s="180" t="e">
        <f t="shared" si="27"/>
        <v>#DIV/0!</v>
      </c>
      <c r="J101" s="180" t="e">
        <f t="shared" si="27"/>
        <v>#DIV/0!</v>
      </c>
      <c r="K101" s="180" t="e">
        <f t="shared" si="27"/>
        <v>#DIV/0!</v>
      </c>
      <c r="L101" s="180" t="e">
        <f t="shared" si="27"/>
        <v>#DIV/0!</v>
      </c>
      <c r="M101" s="180" t="e">
        <f t="shared" si="27"/>
        <v>#DIV/0!</v>
      </c>
      <c r="N101" s="180"/>
      <c r="O101" s="180"/>
      <c r="P101" s="180"/>
      <c r="Q101" s="180"/>
    </row>
    <row r="102" spans="1:17" hidden="1" x14ac:dyDescent="0.2">
      <c r="A102" s="169">
        <v>24</v>
      </c>
      <c r="B102" s="184">
        <f t="shared" si="20"/>
        <v>0</v>
      </c>
      <c r="C102" s="187">
        <f t="shared" si="20"/>
        <v>0</v>
      </c>
      <c r="D102" s="180" t="e">
        <f t="shared" ref="D102:M102" si="28">(D68/D43)*D77</f>
        <v>#DIV/0!</v>
      </c>
      <c r="E102" s="180" t="e">
        <f t="shared" si="28"/>
        <v>#DIV/0!</v>
      </c>
      <c r="F102" s="180" t="e">
        <f t="shared" si="28"/>
        <v>#DIV/0!</v>
      </c>
      <c r="G102" s="180" t="e">
        <f t="shared" si="28"/>
        <v>#DIV/0!</v>
      </c>
      <c r="H102" s="180" t="e">
        <f t="shared" si="28"/>
        <v>#DIV/0!</v>
      </c>
      <c r="I102" s="180" t="e">
        <f t="shared" si="28"/>
        <v>#DIV/0!</v>
      </c>
      <c r="J102" s="180" t="e">
        <f t="shared" si="28"/>
        <v>#DIV/0!</v>
      </c>
      <c r="K102" s="180" t="e">
        <f t="shared" si="28"/>
        <v>#DIV/0!</v>
      </c>
      <c r="L102" s="180" t="e">
        <f t="shared" si="28"/>
        <v>#DIV/0!</v>
      </c>
      <c r="M102" s="180" t="e">
        <f t="shared" si="28"/>
        <v>#DIV/0!</v>
      </c>
      <c r="N102" s="180"/>
      <c r="O102" s="180"/>
      <c r="P102" s="180"/>
      <c r="Q102" s="180"/>
    </row>
    <row r="103" spans="1:17" hidden="1" x14ac:dyDescent="0.2">
      <c r="A103" s="186">
        <v>25</v>
      </c>
      <c r="B103" s="184">
        <f t="shared" si="20"/>
        <v>0</v>
      </c>
      <c r="C103" s="187">
        <f t="shared" si="20"/>
        <v>0</v>
      </c>
      <c r="D103" s="180" t="e">
        <f t="shared" ref="D103:M103" si="29">(D69/D43)*D77</f>
        <v>#DIV/0!</v>
      </c>
      <c r="E103" s="180" t="e">
        <f t="shared" si="29"/>
        <v>#DIV/0!</v>
      </c>
      <c r="F103" s="180" t="e">
        <f t="shared" si="29"/>
        <v>#DIV/0!</v>
      </c>
      <c r="G103" s="180" t="e">
        <f t="shared" si="29"/>
        <v>#DIV/0!</v>
      </c>
      <c r="H103" s="180" t="e">
        <f t="shared" si="29"/>
        <v>#DIV/0!</v>
      </c>
      <c r="I103" s="180" t="e">
        <f t="shared" si="29"/>
        <v>#DIV/0!</v>
      </c>
      <c r="J103" s="180" t="e">
        <f t="shared" si="29"/>
        <v>#DIV/0!</v>
      </c>
      <c r="K103" s="180" t="e">
        <f t="shared" si="29"/>
        <v>#DIV/0!</v>
      </c>
      <c r="L103" s="180" t="e">
        <f t="shared" si="29"/>
        <v>#DIV/0!</v>
      </c>
      <c r="M103" s="180" t="e">
        <f t="shared" si="29"/>
        <v>#DIV/0!</v>
      </c>
      <c r="N103" s="180"/>
      <c r="O103" s="180"/>
      <c r="P103" s="180"/>
      <c r="Q103" s="180"/>
    </row>
    <row r="104" spans="1:17" hidden="1" x14ac:dyDescent="0.2">
      <c r="A104" s="169">
        <v>26</v>
      </c>
      <c r="B104" s="184">
        <f t="shared" si="20"/>
        <v>0</v>
      </c>
      <c r="C104" s="187">
        <f t="shared" si="20"/>
        <v>0</v>
      </c>
      <c r="D104" s="180" t="e">
        <f t="shared" ref="D104:M104" si="30">(D70/D43)*D77</f>
        <v>#DIV/0!</v>
      </c>
      <c r="E104" s="180" t="e">
        <f t="shared" si="30"/>
        <v>#DIV/0!</v>
      </c>
      <c r="F104" s="180" t="e">
        <f t="shared" si="30"/>
        <v>#DIV/0!</v>
      </c>
      <c r="G104" s="180" t="e">
        <f t="shared" si="30"/>
        <v>#DIV/0!</v>
      </c>
      <c r="H104" s="180" t="e">
        <f t="shared" si="30"/>
        <v>#DIV/0!</v>
      </c>
      <c r="I104" s="180" t="e">
        <f t="shared" si="30"/>
        <v>#DIV/0!</v>
      </c>
      <c r="J104" s="180" t="e">
        <f t="shared" si="30"/>
        <v>#DIV/0!</v>
      </c>
      <c r="K104" s="180" t="e">
        <f t="shared" si="30"/>
        <v>#DIV/0!</v>
      </c>
      <c r="L104" s="180" t="e">
        <f t="shared" si="30"/>
        <v>#DIV/0!</v>
      </c>
      <c r="M104" s="180" t="e">
        <f t="shared" si="30"/>
        <v>#DIV/0!</v>
      </c>
      <c r="N104" s="180"/>
      <c r="O104" s="180"/>
      <c r="P104" s="180"/>
      <c r="Q104" s="180"/>
    </row>
    <row r="105" spans="1:17" hidden="1" x14ac:dyDescent="0.2">
      <c r="A105" s="169">
        <v>27</v>
      </c>
      <c r="B105" s="184">
        <f t="shared" si="20"/>
        <v>0</v>
      </c>
      <c r="C105" s="187">
        <f t="shared" si="20"/>
        <v>0</v>
      </c>
      <c r="D105" s="180" t="e">
        <f t="shared" ref="D105:M105" si="31">(D71/D43)*D77</f>
        <v>#DIV/0!</v>
      </c>
      <c r="E105" s="180" t="e">
        <f t="shared" si="31"/>
        <v>#DIV/0!</v>
      </c>
      <c r="F105" s="180" t="e">
        <f t="shared" si="31"/>
        <v>#DIV/0!</v>
      </c>
      <c r="G105" s="180" t="e">
        <f t="shared" si="31"/>
        <v>#DIV/0!</v>
      </c>
      <c r="H105" s="180" t="e">
        <f t="shared" si="31"/>
        <v>#DIV/0!</v>
      </c>
      <c r="I105" s="180" t="e">
        <f t="shared" si="31"/>
        <v>#DIV/0!</v>
      </c>
      <c r="J105" s="180" t="e">
        <f t="shared" si="31"/>
        <v>#DIV/0!</v>
      </c>
      <c r="K105" s="180" t="e">
        <f t="shared" si="31"/>
        <v>#DIV/0!</v>
      </c>
      <c r="L105" s="180" t="e">
        <f t="shared" si="31"/>
        <v>#DIV/0!</v>
      </c>
      <c r="M105" s="180" t="e">
        <f t="shared" si="31"/>
        <v>#DIV/0!</v>
      </c>
      <c r="N105" s="180"/>
      <c r="O105" s="180"/>
      <c r="P105" s="180"/>
      <c r="Q105" s="180"/>
    </row>
    <row r="106" spans="1:17" hidden="1" x14ac:dyDescent="0.2">
      <c r="A106" s="186">
        <v>28</v>
      </c>
      <c r="B106" s="184">
        <f t="shared" si="20"/>
        <v>0</v>
      </c>
      <c r="C106" s="187">
        <f t="shared" si="20"/>
        <v>0</v>
      </c>
      <c r="D106" s="180" t="e">
        <f t="shared" ref="D106:M106" si="32">(D72/D43)*D77</f>
        <v>#DIV/0!</v>
      </c>
      <c r="E106" s="180" t="e">
        <f t="shared" si="32"/>
        <v>#DIV/0!</v>
      </c>
      <c r="F106" s="180" t="e">
        <f t="shared" si="32"/>
        <v>#DIV/0!</v>
      </c>
      <c r="G106" s="180" t="e">
        <f t="shared" si="32"/>
        <v>#DIV/0!</v>
      </c>
      <c r="H106" s="180" t="e">
        <f t="shared" si="32"/>
        <v>#DIV/0!</v>
      </c>
      <c r="I106" s="180" t="e">
        <f t="shared" si="32"/>
        <v>#DIV/0!</v>
      </c>
      <c r="J106" s="180" t="e">
        <f t="shared" si="32"/>
        <v>#DIV/0!</v>
      </c>
      <c r="K106" s="180" t="e">
        <f t="shared" si="32"/>
        <v>#DIV/0!</v>
      </c>
      <c r="L106" s="180" t="e">
        <f t="shared" si="32"/>
        <v>#DIV/0!</v>
      </c>
      <c r="M106" s="180" t="e">
        <f t="shared" si="32"/>
        <v>#DIV/0!</v>
      </c>
      <c r="N106" s="180"/>
      <c r="O106" s="180"/>
      <c r="P106" s="180"/>
      <c r="Q106" s="180"/>
    </row>
    <row r="107" spans="1:17" hidden="1" x14ac:dyDescent="0.2">
      <c r="A107" s="169">
        <v>29</v>
      </c>
      <c r="B107" s="184">
        <f t="shared" si="20"/>
        <v>0</v>
      </c>
      <c r="C107" s="187">
        <f t="shared" si="20"/>
        <v>0</v>
      </c>
      <c r="D107" s="180" t="e">
        <f t="shared" ref="D107:M107" si="33">(D73/D43)*D77</f>
        <v>#DIV/0!</v>
      </c>
      <c r="E107" s="180" t="e">
        <f t="shared" si="33"/>
        <v>#DIV/0!</v>
      </c>
      <c r="F107" s="180" t="e">
        <f t="shared" si="33"/>
        <v>#DIV/0!</v>
      </c>
      <c r="G107" s="180" t="e">
        <f t="shared" si="33"/>
        <v>#DIV/0!</v>
      </c>
      <c r="H107" s="180" t="e">
        <f t="shared" si="33"/>
        <v>#DIV/0!</v>
      </c>
      <c r="I107" s="180" t="e">
        <f t="shared" si="33"/>
        <v>#DIV/0!</v>
      </c>
      <c r="J107" s="180" t="e">
        <f t="shared" si="33"/>
        <v>#DIV/0!</v>
      </c>
      <c r="K107" s="180" t="e">
        <f t="shared" si="33"/>
        <v>#DIV/0!</v>
      </c>
      <c r="L107" s="180" t="e">
        <f t="shared" si="33"/>
        <v>#DIV/0!</v>
      </c>
      <c r="M107" s="180" t="e">
        <f t="shared" si="33"/>
        <v>#DIV/0!</v>
      </c>
      <c r="N107" s="180"/>
      <c r="O107" s="180"/>
      <c r="P107" s="180"/>
      <c r="Q107" s="180"/>
    </row>
    <row r="108" spans="1:17" hidden="1" x14ac:dyDescent="0.2">
      <c r="A108" s="169">
        <v>30</v>
      </c>
      <c r="B108" s="184">
        <f t="shared" si="20"/>
        <v>0</v>
      </c>
      <c r="C108" s="187">
        <f t="shared" si="20"/>
        <v>0</v>
      </c>
      <c r="D108" s="180" t="e">
        <f t="shared" ref="D108:M108" si="34">(D74/D43)*D77</f>
        <v>#DIV/0!</v>
      </c>
      <c r="E108" s="180" t="e">
        <f t="shared" si="34"/>
        <v>#DIV/0!</v>
      </c>
      <c r="F108" s="180" t="e">
        <f t="shared" si="34"/>
        <v>#DIV/0!</v>
      </c>
      <c r="G108" s="180" t="e">
        <f t="shared" si="34"/>
        <v>#DIV/0!</v>
      </c>
      <c r="H108" s="180" t="e">
        <f t="shared" si="34"/>
        <v>#DIV/0!</v>
      </c>
      <c r="I108" s="180" t="e">
        <f t="shared" si="34"/>
        <v>#DIV/0!</v>
      </c>
      <c r="J108" s="180" t="e">
        <f t="shared" si="34"/>
        <v>#DIV/0!</v>
      </c>
      <c r="K108" s="180" t="e">
        <f t="shared" si="34"/>
        <v>#DIV/0!</v>
      </c>
      <c r="L108" s="180" t="e">
        <f t="shared" si="34"/>
        <v>#DIV/0!</v>
      </c>
      <c r="M108" s="180" t="e">
        <f t="shared" si="34"/>
        <v>#DIV/0!</v>
      </c>
      <c r="N108" s="180"/>
      <c r="O108" s="180"/>
      <c r="P108" s="180"/>
      <c r="Q108" s="180"/>
    </row>
    <row r="109" spans="1:17" hidden="1" x14ac:dyDescent="0.2">
      <c r="H109" s="166"/>
    </row>
    <row r="110" spans="1:17" hidden="1" x14ac:dyDescent="0.2">
      <c r="H110" s="166"/>
    </row>
    <row r="111" spans="1:17" hidden="1" x14ac:dyDescent="0.2">
      <c r="H111" s="166"/>
    </row>
    <row r="112" spans="1:17" x14ac:dyDescent="0.2">
      <c r="C112" s="190"/>
      <c r="D112" s="191" t="s">
        <v>33</v>
      </c>
      <c r="E112" s="191" t="s">
        <v>34</v>
      </c>
      <c r="F112" s="191" t="s">
        <v>35</v>
      </c>
      <c r="G112" s="191" t="s">
        <v>37</v>
      </c>
      <c r="H112" s="191" t="s">
        <v>38</v>
      </c>
      <c r="I112" s="191" t="s">
        <v>144</v>
      </c>
      <c r="J112" s="191" t="s">
        <v>145</v>
      </c>
      <c r="K112" s="191" t="s">
        <v>146</v>
      </c>
      <c r="L112" s="191" t="s">
        <v>147</v>
      </c>
      <c r="M112" s="191" t="s">
        <v>148</v>
      </c>
      <c r="N112" s="271"/>
      <c r="O112" s="200"/>
      <c r="P112" s="200"/>
      <c r="Q112" s="200"/>
    </row>
    <row r="113" spans="1:17" x14ac:dyDescent="0.2">
      <c r="A113" s="449" t="s">
        <v>208</v>
      </c>
      <c r="B113" s="450"/>
      <c r="C113" s="171" t="s">
        <v>254</v>
      </c>
      <c r="D113" s="192" t="str">
        <f>IF(ISERR(D77),"",IF(D77&gt;0,D77,""))</f>
        <v/>
      </c>
      <c r="E113" s="192" t="str">
        <f t="shared" ref="E113:N113" si="35">IF(ISERR(E77),"",IF(E77&gt;0,E77,""))</f>
        <v/>
      </c>
      <c r="F113" s="192" t="str">
        <f t="shared" si="35"/>
        <v/>
      </c>
      <c r="G113" s="192" t="str">
        <f t="shared" si="35"/>
        <v/>
      </c>
      <c r="H113" s="192" t="str">
        <f t="shared" si="35"/>
        <v/>
      </c>
      <c r="I113" s="192" t="str">
        <f>IF(ISERR(I77),"",IF(I77&gt;0,I77,""))</f>
        <v/>
      </c>
      <c r="J113" s="192" t="str">
        <f t="shared" si="35"/>
        <v/>
      </c>
      <c r="K113" s="192" t="str">
        <f>IF(ISERR(K77),"",IF(K77&gt;0,K77,""))</f>
        <v/>
      </c>
      <c r="L113" s="192" t="str">
        <f t="shared" si="35"/>
        <v/>
      </c>
      <c r="M113" s="192" t="str">
        <f t="shared" si="35"/>
        <v/>
      </c>
      <c r="N113" s="269" t="str">
        <f t="shared" si="35"/>
        <v/>
      </c>
      <c r="O113" s="198"/>
      <c r="P113" s="198"/>
      <c r="Q113" s="198"/>
    </row>
    <row r="114" spans="1:17" x14ac:dyDescent="0.2">
      <c r="A114" s="449"/>
      <c r="B114" s="450"/>
      <c r="C114" s="171" t="s">
        <v>252</v>
      </c>
      <c r="D114" s="192" t="str">
        <f t="shared" ref="D114:N114" si="36">IFERROR(AVERAGEIF(D79:D108,"&lt;&gt;0"),"")</f>
        <v/>
      </c>
      <c r="E114" s="192" t="str">
        <f t="shared" si="36"/>
        <v/>
      </c>
      <c r="F114" s="192" t="str">
        <f t="shared" si="36"/>
        <v/>
      </c>
      <c r="G114" s="192" t="str">
        <f t="shared" si="36"/>
        <v/>
      </c>
      <c r="H114" s="192" t="str">
        <f t="shared" si="36"/>
        <v/>
      </c>
      <c r="I114" s="192" t="str">
        <f t="shared" si="36"/>
        <v/>
      </c>
      <c r="J114" s="192" t="str">
        <f t="shared" si="36"/>
        <v/>
      </c>
      <c r="K114" s="192" t="str">
        <f t="shared" si="36"/>
        <v/>
      </c>
      <c r="L114" s="192" t="str">
        <f t="shared" si="36"/>
        <v/>
      </c>
      <c r="M114" s="192" t="str">
        <f t="shared" si="36"/>
        <v/>
      </c>
      <c r="N114" s="269" t="str">
        <f t="shared" si="36"/>
        <v/>
      </c>
      <c r="O114" s="198"/>
      <c r="P114" s="198"/>
      <c r="Q114" s="198"/>
    </row>
    <row r="115" spans="1:17" x14ac:dyDescent="0.2">
      <c r="A115" s="449"/>
      <c r="B115" s="450"/>
      <c r="C115" s="171" t="s">
        <v>253</v>
      </c>
      <c r="D115" s="170" t="str">
        <f>IF(ISERR(D77),"",IF(COUNTIF(D79:D108,"&gt;="&amp;0.6*D113)&gt;0,COUNTIF(D79:D108,"&gt;="&amp;0.6*D113),""))</f>
        <v/>
      </c>
      <c r="E115" s="170" t="str">
        <f t="shared" ref="E115:N115" si="37">IF(ISERR(E77),"",IF(COUNTIF(E79:E108,"&gt;="&amp;0.6*E113)&gt;0,COUNTIF(E79:E108,"&gt;="&amp;0.6*E113),""))</f>
        <v/>
      </c>
      <c r="F115" s="170" t="str">
        <f t="shared" si="37"/>
        <v/>
      </c>
      <c r="G115" s="170" t="str">
        <f t="shared" si="37"/>
        <v/>
      </c>
      <c r="H115" s="170" t="str">
        <f t="shared" si="37"/>
        <v/>
      </c>
      <c r="I115" s="170" t="str">
        <f t="shared" si="37"/>
        <v/>
      </c>
      <c r="J115" s="170" t="str">
        <f t="shared" si="37"/>
        <v/>
      </c>
      <c r="K115" s="170" t="str">
        <f t="shared" si="37"/>
        <v/>
      </c>
      <c r="L115" s="170" t="str">
        <f t="shared" si="37"/>
        <v/>
      </c>
      <c r="M115" s="170" t="str">
        <f t="shared" si="37"/>
        <v/>
      </c>
      <c r="N115" s="270" t="str">
        <f t="shared" si="37"/>
        <v/>
      </c>
      <c r="O115" s="199"/>
      <c r="P115" s="199"/>
      <c r="Q115" s="199"/>
    </row>
    <row r="116" spans="1:17" hidden="1" x14ac:dyDescent="0.2"/>
    <row r="117" spans="1:17" ht="42.75" customHeight="1" x14ac:dyDescent="0.2"/>
    <row r="118" spans="1:17" ht="24.75" customHeight="1" x14ac:dyDescent="0.2"/>
    <row r="119" spans="1:17" ht="38.25" customHeight="1" x14ac:dyDescent="0.2">
      <c r="E119" s="167" t="str">
        <f>IFERROR(G114,0)</f>
        <v/>
      </c>
    </row>
  </sheetData>
  <sheetProtection password="8D19" sheet="1" selectLockedCells="1"/>
  <mergeCells count="9">
    <mergeCell ref="A8:C8"/>
    <mergeCell ref="A9:C9"/>
    <mergeCell ref="A113:B115"/>
    <mergeCell ref="A1:H1"/>
    <mergeCell ref="A2:H2"/>
    <mergeCell ref="A3:H3"/>
    <mergeCell ref="A4:H4"/>
    <mergeCell ref="A6:C6"/>
    <mergeCell ref="A7:C7"/>
  </mergeCells>
  <dataValidations count="2">
    <dataValidation type="list" allowBlank="1" showInputMessage="1" showErrorMessage="1" sqref="D8:M8" xr:uid="{00000000-0002-0000-0500-000000000000}">
      <formula1>$O$7:$O$16</formula1>
    </dataValidation>
    <dataValidation type="list" allowBlank="1" showInputMessage="1" showErrorMessage="1" sqref="D7:M7" xr:uid="{00000000-0002-0000-0500-000001000000}">
      <formula1>$N$6:$N$25</formula1>
    </dataValidation>
  </dataValidations>
  <pageMargins left="0.75" right="0.7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90"/>
  <sheetViews>
    <sheetView workbookViewId="0">
      <selection activeCell="B6" sqref="B6:I6"/>
    </sheetView>
  </sheetViews>
  <sheetFormatPr defaultRowHeight="15" x14ac:dyDescent="0.25"/>
  <cols>
    <col min="10" max="10" width="11.7109375" customWidth="1"/>
    <col min="13" max="13" width="11.28515625" customWidth="1"/>
    <col min="14" max="14" width="11.5703125" customWidth="1"/>
  </cols>
  <sheetData>
    <row r="1" spans="1:14" ht="18" x14ac:dyDescent="0.25">
      <c r="A1" s="459" t="str">
        <f>IF('Result Statistics'!C9="","",'Result Statistics'!C9)</f>
        <v/>
      </c>
      <c r="B1" s="459"/>
      <c r="C1" s="459"/>
      <c r="D1" s="459"/>
      <c r="E1" s="459"/>
      <c r="F1" s="459"/>
      <c r="G1" s="459"/>
      <c r="H1" s="459"/>
      <c r="I1" s="459"/>
      <c r="J1" s="459"/>
      <c r="K1" s="459"/>
      <c r="L1" s="459"/>
      <c r="M1" s="459"/>
      <c r="N1" s="459"/>
    </row>
    <row r="2" spans="1:14" ht="18.75" x14ac:dyDescent="0.3">
      <c r="F2" s="276" t="s">
        <v>271</v>
      </c>
      <c r="G2" s="277"/>
      <c r="H2" s="277"/>
      <c r="I2" s="277"/>
    </row>
    <row r="3" spans="1:14" ht="18" customHeight="1" x14ac:dyDescent="0.25">
      <c r="I3" s="141"/>
      <c r="J3" s="457" t="s">
        <v>188</v>
      </c>
      <c r="K3" s="457"/>
      <c r="L3" s="457"/>
      <c r="M3" s="457"/>
      <c r="N3" s="457"/>
    </row>
    <row r="4" spans="1:14" ht="24.75" customHeight="1" x14ac:dyDescent="0.25">
      <c r="I4" s="142"/>
      <c r="J4" s="458"/>
      <c r="K4" s="458"/>
      <c r="L4" s="458"/>
      <c r="M4" s="458"/>
      <c r="N4" s="458"/>
    </row>
    <row r="5" spans="1:14" ht="31.5" x14ac:dyDescent="0.25">
      <c r="A5" s="460" t="s">
        <v>194</v>
      </c>
      <c r="B5" s="461"/>
      <c r="C5" s="461"/>
      <c r="D5" s="461"/>
      <c r="E5" s="461"/>
      <c r="F5" s="461"/>
      <c r="G5" s="461"/>
      <c r="H5" s="461"/>
      <c r="I5" s="462"/>
      <c r="J5" s="137" t="s">
        <v>189</v>
      </c>
      <c r="K5" s="137" t="s">
        <v>190</v>
      </c>
      <c r="L5" s="137" t="s">
        <v>191</v>
      </c>
      <c r="M5" s="137" t="s">
        <v>192</v>
      </c>
      <c r="N5" s="137" t="s">
        <v>193</v>
      </c>
    </row>
    <row r="6" spans="1:14" ht="15.75" x14ac:dyDescent="0.25">
      <c r="A6" s="109" t="s">
        <v>33</v>
      </c>
      <c r="B6" s="454"/>
      <c r="C6" s="455"/>
      <c r="D6" s="455"/>
      <c r="E6" s="455"/>
      <c r="F6" s="455"/>
      <c r="G6" s="455"/>
      <c r="H6" s="455"/>
      <c r="I6" s="456"/>
      <c r="J6" s="138"/>
      <c r="K6" s="138"/>
      <c r="L6" s="138"/>
      <c r="M6" s="138"/>
      <c r="N6" s="138"/>
    </row>
    <row r="7" spans="1:14" ht="15.75" x14ac:dyDescent="0.25">
      <c r="A7" s="109" t="s">
        <v>34</v>
      </c>
      <c r="B7" s="454"/>
      <c r="C7" s="455"/>
      <c r="D7" s="455"/>
      <c r="E7" s="455"/>
      <c r="F7" s="455"/>
      <c r="G7" s="455"/>
      <c r="H7" s="455"/>
      <c r="I7" s="456"/>
      <c r="J7" s="138"/>
      <c r="K7" s="138"/>
      <c r="L7" s="138"/>
      <c r="M7" s="138"/>
      <c r="N7" s="138"/>
    </row>
    <row r="8" spans="1:14" ht="15.75" x14ac:dyDescent="0.25">
      <c r="A8" s="109" t="s">
        <v>35</v>
      </c>
      <c r="B8" s="454"/>
      <c r="C8" s="455"/>
      <c r="D8" s="455"/>
      <c r="E8" s="455"/>
      <c r="F8" s="455"/>
      <c r="G8" s="455"/>
      <c r="H8" s="455"/>
      <c r="I8" s="456"/>
      <c r="J8" s="138"/>
      <c r="K8" s="138"/>
      <c r="L8" s="138"/>
      <c r="M8" s="138"/>
      <c r="N8" s="138"/>
    </row>
    <row r="9" spans="1:14" ht="15.75" x14ac:dyDescent="0.25">
      <c r="A9" s="109" t="s">
        <v>37</v>
      </c>
      <c r="B9" s="454"/>
      <c r="C9" s="455"/>
      <c r="D9" s="455"/>
      <c r="E9" s="455"/>
      <c r="F9" s="455"/>
      <c r="G9" s="455"/>
      <c r="H9" s="455"/>
      <c r="I9" s="456"/>
      <c r="J9" s="138"/>
      <c r="K9" s="138"/>
      <c r="L9" s="138"/>
      <c r="M9" s="138"/>
      <c r="N9" s="138"/>
    </row>
    <row r="10" spans="1:14" ht="15.75" x14ac:dyDescent="0.25">
      <c r="A10" s="109" t="s">
        <v>38</v>
      </c>
      <c r="B10" s="454"/>
      <c r="C10" s="455"/>
      <c r="D10" s="455"/>
      <c r="E10" s="455"/>
      <c r="F10" s="455"/>
      <c r="G10" s="455"/>
      <c r="H10" s="455"/>
      <c r="I10" s="456"/>
      <c r="J10" s="138"/>
      <c r="K10" s="138"/>
      <c r="L10" s="138"/>
      <c r="M10" s="138"/>
      <c r="N10" s="138"/>
    </row>
    <row r="11" spans="1:14" ht="15.75" x14ac:dyDescent="0.25">
      <c r="A11" s="109" t="s">
        <v>144</v>
      </c>
      <c r="B11" s="454"/>
      <c r="C11" s="455"/>
      <c r="D11" s="455"/>
      <c r="E11" s="455"/>
      <c r="F11" s="455"/>
      <c r="G11" s="455"/>
      <c r="H11" s="455"/>
      <c r="I11" s="456"/>
      <c r="J11" s="138"/>
      <c r="K11" s="138"/>
      <c r="L11" s="138"/>
      <c r="M11" s="138"/>
      <c r="N11" s="138"/>
    </row>
    <row r="12" spans="1:14" ht="15.75" x14ac:dyDescent="0.25">
      <c r="A12" s="109" t="s">
        <v>145</v>
      </c>
      <c r="B12" s="454"/>
      <c r="C12" s="455"/>
      <c r="D12" s="455"/>
      <c r="E12" s="455"/>
      <c r="F12" s="455"/>
      <c r="G12" s="455"/>
      <c r="H12" s="455"/>
      <c r="I12" s="456"/>
      <c r="J12" s="138"/>
      <c r="K12" s="138"/>
      <c r="L12" s="138"/>
      <c r="M12" s="138"/>
      <c r="N12" s="138"/>
    </row>
    <row r="13" spans="1:14" ht="15.75" x14ac:dyDescent="0.25">
      <c r="A13" s="109" t="s">
        <v>146</v>
      </c>
      <c r="B13" s="454"/>
      <c r="C13" s="455"/>
      <c r="D13" s="455"/>
      <c r="E13" s="455"/>
      <c r="F13" s="455"/>
      <c r="G13" s="455"/>
      <c r="H13" s="455"/>
      <c r="I13" s="456"/>
      <c r="J13" s="138"/>
      <c r="K13" s="138"/>
      <c r="L13" s="138"/>
      <c r="M13" s="138"/>
      <c r="N13" s="138"/>
    </row>
    <row r="14" spans="1:14" ht="15.75" x14ac:dyDescent="0.25">
      <c r="A14" s="109" t="s">
        <v>147</v>
      </c>
      <c r="B14" s="454"/>
      <c r="C14" s="455"/>
      <c r="D14" s="455"/>
      <c r="E14" s="455"/>
      <c r="F14" s="455"/>
      <c r="G14" s="455"/>
      <c r="H14" s="455"/>
      <c r="I14" s="456"/>
      <c r="J14" s="138"/>
      <c r="K14" s="138"/>
      <c r="L14" s="138"/>
      <c r="M14" s="138"/>
      <c r="N14" s="138"/>
    </row>
    <row r="15" spans="1:14" ht="15.75" x14ac:dyDescent="0.25">
      <c r="A15" s="109" t="s">
        <v>148</v>
      </c>
      <c r="B15" s="454"/>
      <c r="C15" s="455"/>
      <c r="D15" s="455"/>
      <c r="E15" s="455"/>
      <c r="F15" s="455"/>
      <c r="G15" s="455"/>
      <c r="H15" s="455"/>
      <c r="I15" s="456"/>
      <c r="J15" s="138"/>
      <c r="K15" s="138"/>
      <c r="L15" s="138"/>
      <c r="M15" s="138"/>
      <c r="N15" s="138"/>
    </row>
    <row r="280" spans="2:3" hidden="1" x14ac:dyDescent="0.25">
      <c r="B280" t="s">
        <v>33</v>
      </c>
      <c r="C280" t="str">
        <f>IFERROR(((J6*5+K6*4+L6*3+M6*2+N6*1)/SUM(J6:N6))*0.2,"")</f>
        <v/>
      </c>
    </row>
    <row r="281" spans="2:3" hidden="1" x14ac:dyDescent="0.25">
      <c r="B281" t="s">
        <v>34</v>
      </c>
      <c r="C281" t="str">
        <f t="shared" ref="C281:C290" si="0">IFERROR(((J7*5+K7*4+L7*3+M7*2+N7*1)/SUM(J7:N7))*0.2,"")</f>
        <v/>
      </c>
    </row>
    <row r="282" spans="2:3" hidden="1" x14ac:dyDescent="0.25">
      <c r="B282" t="s">
        <v>35</v>
      </c>
      <c r="C282" t="str">
        <f t="shared" si="0"/>
        <v/>
      </c>
    </row>
    <row r="283" spans="2:3" hidden="1" x14ac:dyDescent="0.25">
      <c r="B283" t="s">
        <v>37</v>
      </c>
      <c r="C283" t="str">
        <f t="shared" si="0"/>
        <v/>
      </c>
    </row>
    <row r="284" spans="2:3" hidden="1" x14ac:dyDescent="0.25">
      <c r="B284" t="s">
        <v>38</v>
      </c>
      <c r="C284" t="str">
        <f t="shared" si="0"/>
        <v/>
      </c>
    </row>
    <row r="285" spans="2:3" hidden="1" x14ac:dyDescent="0.25">
      <c r="B285" t="s">
        <v>144</v>
      </c>
      <c r="C285" t="str">
        <f t="shared" si="0"/>
        <v/>
      </c>
    </row>
    <row r="286" spans="2:3" hidden="1" x14ac:dyDescent="0.25">
      <c r="B286" t="s">
        <v>145</v>
      </c>
      <c r="C286" t="str">
        <f t="shared" si="0"/>
        <v/>
      </c>
    </row>
    <row r="287" spans="2:3" hidden="1" x14ac:dyDescent="0.25">
      <c r="B287" t="s">
        <v>146</v>
      </c>
      <c r="C287" t="str">
        <f t="shared" si="0"/>
        <v/>
      </c>
    </row>
    <row r="288" spans="2:3" hidden="1" x14ac:dyDescent="0.25">
      <c r="B288" t="s">
        <v>147</v>
      </c>
      <c r="C288" t="str">
        <f t="shared" si="0"/>
        <v/>
      </c>
    </row>
    <row r="289" spans="2:3" hidden="1" x14ac:dyDescent="0.25">
      <c r="B289" t="s">
        <v>148</v>
      </c>
      <c r="C289" t="str">
        <f t="shared" si="0"/>
        <v/>
      </c>
    </row>
    <row r="290" spans="2:3" hidden="1" x14ac:dyDescent="0.25">
      <c r="B290" t="s">
        <v>249</v>
      </c>
      <c r="C290" t="str">
        <f t="shared" si="0"/>
        <v/>
      </c>
    </row>
  </sheetData>
  <sheetProtection password="8D19" sheet="1" selectLockedCells="1"/>
  <mergeCells count="13">
    <mergeCell ref="B15:I15"/>
    <mergeCell ref="J3:N4"/>
    <mergeCell ref="A1:N1"/>
    <mergeCell ref="B9:I9"/>
    <mergeCell ref="B10:I10"/>
    <mergeCell ref="B11:I11"/>
    <mergeCell ref="B12:I12"/>
    <mergeCell ref="B13:I13"/>
    <mergeCell ref="B14:I14"/>
    <mergeCell ref="A5:I5"/>
    <mergeCell ref="B6:I6"/>
    <mergeCell ref="B7:I7"/>
    <mergeCell ref="B8:I8"/>
  </mergeCells>
  <phoneticPr fontId="17"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Normal</Template>
  <TotalTime>10</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CAR-CS</vt:lpstr>
      <vt:lpstr>Result Statistics</vt:lpstr>
      <vt:lpstr>SO Score-Section 1</vt:lpstr>
      <vt:lpstr>SO Score-Section 2</vt:lpstr>
      <vt:lpstr>SO Score-Section 3</vt:lpstr>
      <vt:lpstr>SO Score-Section 4</vt:lpstr>
      <vt:lpstr>Indirect - Survey</vt:lpstr>
      <vt:lpstr>'CAR-CS'!Print_Area</vt:lpstr>
      <vt:lpstr>'Result Statistics'!Print_Area</vt:lpstr>
      <vt:lpstr>'SO Score-Section 1'!Print_Area</vt:lpstr>
    </vt:vector>
  </TitlesOfParts>
  <Company>dEPAT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COURSE ASSESSMENT REPORT</dc:title>
  <dc:creator>Prof. SARAVANAN</dc:creator>
  <cp:lastModifiedBy>احمدابوبكر محمد</cp:lastModifiedBy>
  <cp:revision>2</cp:revision>
  <cp:lastPrinted>2019-10-23T05:38:45Z</cp:lastPrinted>
  <dcterms:created xsi:type="dcterms:W3CDTF">2016-03-29T14:44:00Z</dcterms:created>
  <dcterms:modified xsi:type="dcterms:W3CDTF">2019-12-12T05:16:12Z</dcterms:modified>
</cp:coreProperties>
</file>